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300" windowWidth="21480" windowHeight="10425"/>
  </bookViews>
  <sheets>
    <sheet name="26.11.2011" sheetId="1" r:id="rId1"/>
    <sheet name="16.04.2011" sheetId="4" r:id="rId2"/>
    <sheet name="26.11.2011 järjestus" sheetId="2" r:id="rId3"/>
    <sheet name="Karikaarvestus" sheetId="3" r:id="rId4"/>
  </sheets>
  <calcPr calcId="145621"/>
</workbook>
</file>

<file path=xl/calcChain.xml><?xml version="1.0" encoding="utf-8"?>
<calcChain xmlns="http://schemas.openxmlformats.org/spreadsheetml/2006/main">
  <c r="I36" i="3" l="1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6" i="3"/>
  <c r="H26" i="3"/>
  <c r="I25" i="3"/>
  <c r="H25" i="3"/>
  <c r="I24" i="3"/>
  <c r="H24" i="3"/>
  <c r="I23" i="3"/>
  <c r="H23" i="3"/>
  <c r="I22" i="3"/>
  <c r="H22" i="3"/>
  <c r="I21" i="3"/>
  <c r="H21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I2" i="3"/>
  <c r="H2" i="3"/>
  <c r="H29" i="1" l="1"/>
  <c r="H28" i="1"/>
  <c r="H27" i="1"/>
  <c r="X24" i="1" s="1"/>
  <c r="H25" i="1"/>
  <c r="H24" i="1"/>
  <c r="X27" i="1" s="1"/>
  <c r="H22" i="1"/>
  <c r="H19" i="1"/>
  <c r="X16" i="1" s="1"/>
  <c r="H18" i="1"/>
  <c r="X17" i="1" s="1"/>
  <c r="K29" i="1"/>
  <c r="K28" i="1"/>
  <c r="K27" i="1"/>
  <c r="K26" i="1"/>
  <c r="K25" i="1"/>
  <c r="K24" i="1"/>
  <c r="K23" i="1"/>
  <c r="K22" i="1"/>
  <c r="K20" i="1"/>
  <c r="K19" i="1"/>
  <c r="K18" i="1"/>
  <c r="K17" i="1"/>
  <c r="K16" i="1"/>
  <c r="K15" i="1"/>
  <c r="K13" i="1"/>
  <c r="K12" i="1"/>
  <c r="K11" i="1"/>
  <c r="K10" i="1"/>
  <c r="K9" i="1"/>
  <c r="K8" i="1"/>
  <c r="K7" i="1"/>
  <c r="K6" i="1"/>
  <c r="K5" i="1"/>
  <c r="K4" i="1"/>
  <c r="K3" i="1"/>
  <c r="K2" i="1"/>
  <c r="H2" i="1"/>
  <c r="X13" i="1" s="1"/>
  <c r="H3" i="1"/>
  <c r="X12" i="1" s="1"/>
  <c r="H4" i="1"/>
  <c r="X11" i="1" s="1"/>
  <c r="H5" i="1"/>
  <c r="X10" i="1" s="1"/>
  <c r="H6" i="1"/>
  <c r="X9" i="1" s="1"/>
  <c r="H7" i="1"/>
  <c r="H8" i="1"/>
  <c r="X7" i="1" s="1"/>
  <c r="H9" i="1"/>
  <c r="X6" i="1" s="1"/>
  <c r="H10" i="1"/>
  <c r="H11" i="1"/>
  <c r="X4" i="1" s="1"/>
  <c r="H12" i="1"/>
  <c r="X3" i="1" s="1"/>
  <c r="H13" i="1"/>
  <c r="X2" i="1" s="1"/>
  <c r="H15" i="1"/>
  <c r="X20" i="1" s="1"/>
  <c r="H16" i="1"/>
  <c r="X19" i="1" s="1"/>
  <c r="H17" i="1"/>
  <c r="X18" i="1" s="1"/>
  <c r="H20" i="1"/>
  <c r="X15" i="1" s="1"/>
  <c r="X29" i="1"/>
  <c r="H23" i="1"/>
  <c r="X28" i="1" s="1"/>
  <c r="X26" i="1"/>
  <c r="X22" i="1"/>
  <c r="X23" i="1"/>
  <c r="H26" i="1"/>
  <c r="X25" i="1" s="1"/>
  <c r="L25" i="1"/>
  <c r="K26" i="4"/>
  <c r="K25" i="4"/>
  <c r="K24" i="4"/>
  <c r="K23" i="4"/>
  <c r="K22" i="4"/>
  <c r="K18" i="4"/>
  <c r="K17" i="4"/>
  <c r="K16" i="4"/>
  <c r="K15" i="4"/>
  <c r="K11" i="4"/>
  <c r="K10" i="4"/>
  <c r="K9" i="4"/>
  <c r="K8" i="4"/>
  <c r="K7" i="4"/>
  <c r="K6" i="4"/>
  <c r="K5" i="4"/>
  <c r="K4" i="4"/>
  <c r="K2" i="4"/>
  <c r="K3" i="4"/>
  <c r="L26" i="4"/>
  <c r="L25" i="4"/>
  <c r="L24" i="4"/>
  <c r="L23" i="4"/>
  <c r="L22" i="4"/>
  <c r="L18" i="4"/>
  <c r="L17" i="4"/>
  <c r="L16" i="4"/>
  <c r="L15" i="4"/>
  <c r="L11" i="4"/>
  <c r="L10" i="4"/>
  <c r="L9" i="4"/>
  <c r="L8" i="4"/>
  <c r="L7" i="4"/>
  <c r="L6" i="4"/>
  <c r="L5" i="4"/>
  <c r="L4" i="4"/>
  <c r="L3" i="4"/>
  <c r="L2" i="4"/>
  <c r="L29" i="1"/>
  <c r="L28" i="1"/>
  <c r="L27" i="1"/>
  <c r="L26" i="1"/>
  <c r="L24" i="1"/>
  <c r="L23" i="1"/>
  <c r="L22" i="1"/>
  <c r="L20" i="1"/>
  <c r="L19" i="1"/>
  <c r="L18" i="1"/>
  <c r="L17" i="1"/>
  <c r="L16" i="1"/>
  <c r="L15" i="1"/>
  <c r="L13" i="1"/>
  <c r="L12" i="1"/>
  <c r="L11" i="1"/>
  <c r="L10" i="1"/>
  <c r="L9" i="1"/>
  <c r="L8" i="1"/>
  <c r="L7" i="1"/>
  <c r="L6" i="1"/>
  <c r="L5" i="1"/>
  <c r="L4" i="1"/>
  <c r="L3" i="1"/>
  <c r="L2" i="1"/>
  <c r="Y26" i="4"/>
  <c r="Y25" i="4"/>
  <c r="Y24" i="4"/>
  <c r="Y23" i="4"/>
  <c r="Y22" i="4"/>
  <c r="Y18" i="4"/>
  <c r="Y17" i="4"/>
  <c r="Y16" i="4"/>
  <c r="Y15" i="4"/>
  <c r="Y11" i="4"/>
  <c r="Y10" i="4"/>
  <c r="Y9" i="4"/>
  <c r="Y8" i="4"/>
  <c r="Y7" i="4"/>
  <c r="Y6" i="4"/>
  <c r="Y5" i="4"/>
  <c r="Y4" i="4"/>
  <c r="Y3" i="4"/>
  <c r="Y2" i="4"/>
  <c r="W10" i="4"/>
  <c r="W9" i="4" s="1"/>
  <c r="W8" i="4" s="1"/>
  <c r="W7" i="4" s="1"/>
  <c r="W6" i="4" s="1"/>
  <c r="W5" i="4" s="1"/>
  <c r="W4" i="4" s="1"/>
  <c r="W3" i="4" s="1"/>
  <c r="W2" i="4" s="1"/>
  <c r="W17" i="4"/>
  <c r="W16" i="4" s="1"/>
  <c r="W15" i="4" s="1"/>
  <c r="W25" i="4"/>
  <c r="W24" i="4" s="1"/>
  <c r="W23" i="4" s="1"/>
  <c r="W22" i="4" s="1"/>
  <c r="X26" i="4"/>
  <c r="X25" i="4"/>
  <c r="X24" i="4"/>
  <c r="X23" i="4"/>
  <c r="X22" i="4"/>
  <c r="X18" i="4"/>
  <c r="X17" i="4"/>
  <c r="X16" i="4"/>
  <c r="X15" i="4"/>
  <c r="X11" i="4"/>
  <c r="X10" i="4"/>
  <c r="X9" i="4"/>
  <c r="X8" i="4"/>
  <c r="X7" i="4"/>
  <c r="X6" i="4"/>
  <c r="X5" i="4"/>
  <c r="X4" i="4"/>
  <c r="X3" i="4"/>
  <c r="X2" i="4"/>
  <c r="V28" i="1"/>
  <c r="V27" i="1" s="1"/>
  <c r="V26" i="1" s="1"/>
  <c r="V25" i="1" s="1"/>
  <c r="V24" i="1" s="1"/>
  <c r="V23" i="1" s="1"/>
  <c r="V22" i="1" s="1"/>
  <c r="W29" i="1"/>
  <c r="W28" i="1"/>
  <c r="W27" i="1"/>
  <c r="W26" i="1"/>
  <c r="W25" i="1"/>
  <c r="W24" i="1"/>
  <c r="W23" i="1"/>
  <c r="W22" i="1"/>
  <c r="V19" i="1"/>
  <c r="V18" i="1" s="1"/>
  <c r="V17" i="1" s="1"/>
  <c r="V16" i="1" s="1"/>
  <c r="V15" i="1" s="1"/>
  <c r="W20" i="1"/>
  <c r="W19" i="1"/>
  <c r="W18" i="1"/>
  <c r="W17" i="1"/>
  <c r="W16" i="1"/>
  <c r="W15" i="1"/>
  <c r="V12" i="1"/>
  <c r="V11" i="1" s="1"/>
  <c r="V10" i="1" s="1"/>
  <c r="V9" i="1" s="1"/>
  <c r="V8" i="1" s="1"/>
  <c r="V7" i="1" s="1"/>
  <c r="V6" i="1" s="1"/>
  <c r="V5" i="1" s="1"/>
  <c r="V4" i="1" s="1"/>
  <c r="V3" i="1" s="1"/>
  <c r="V2" i="1" s="1"/>
  <c r="W13" i="1"/>
  <c r="W12" i="1"/>
  <c r="W11" i="1"/>
  <c r="W10" i="1"/>
  <c r="W9" i="1"/>
  <c r="W8" i="1"/>
  <c r="W7" i="1"/>
  <c r="W6" i="1"/>
  <c r="W5" i="1"/>
  <c r="W4" i="1"/>
  <c r="W3" i="1"/>
  <c r="W2" i="1"/>
  <c r="X5" i="1"/>
  <c r="H26" i="4"/>
  <c r="H25" i="4"/>
  <c r="H24" i="4"/>
  <c r="H23" i="4"/>
  <c r="H22" i="4"/>
  <c r="H18" i="4"/>
  <c r="H17" i="4"/>
  <c r="H16" i="4"/>
  <c r="H15" i="4"/>
  <c r="H11" i="4"/>
  <c r="H10" i="4"/>
  <c r="H9" i="4"/>
  <c r="H8" i="4"/>
  <c r="H7" i="4"/>
  <c r="H6" i="4"/>
  <c r="H5" i="4"/>
  <c r="H4" i="4"/>
  <c r="H3" i="4"/>
  <c r="H2" i="4"/>
  <c r="A23" i="4"/>
  <c r="A24" i="4" s="1"/>
  <c r="A25" i="4" s="1"/>
  <c r="A26" i="4" s="1"/>
  <c r="A17" i="4"/>
  <c r="A18" i="4" s="1"/>
  <c r="A16" i="4"/>
  <c r="A3" i="4"/>
  <c r="A4" i="4" s="1"/>
  <c r="A5" i="4" s="1"/>
  <c r="A6" i="4" s="1"/>
  <c r="A7" i="4" s="1"/>
  <c r="A8" i="4" s="1"/>
  <c r="A9" i="4" s="1"/>
  <c r="A10" i="4" s="1"/>
  <c r="A11" i="4" s="1"/>
  <c r="A23" i="1"/>
  <c r="A24" i="1" s="1"/>
  <c r="A25" i="1" s="1"/>
  <c r="A26" i="1" s="1"/>
  <c r="A27" i="1" s="1"/>
  <c r="A28" i="1" s="1"/>
  <c r="A29" i="1" s="1"/>
  <c r="A16" i="1"/>
  <c r="A17" i="1" s="1"/>
  <c r="A18" i="1" s="1"/>
  <c r="A19" i="1" s="1"/>
  <c r="A20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I29" i="1" l="1"/>
  <c r="K30" i="1"/>
  <c r="L30" i="1" s="1"/>
  <c r="X8" i="1"/>
  <c r="K14" i="1"/>
  <c r="L14" i="1" s="1"/>
  <c r="I8" i="1"/>
  <c r="K21" i="1"/>
  <c r="L21" i="1" s="1"/>
  <c r="I15" i="1"/>
  <c r="I11" i="4"/>
  <c r="I2" i="4"/>
  <c r="I6" i="4"/>
  <c r="I8" i="4"/>
  <c r="I10" i="4"/>
  <c r="I4" i="4"/>
  <c r="I3" i="4"/>
  <c r="I5" i="4"/>
  <c r="I7" i="4"/>
  <c r="I9" i="4"/>
  <c r="I24" i="4"/>
  <c r="I26" i="4"/>
  <c r="I16" i="1"/>
  <c r="I18" i="1"/>
  <c r="I20" i="1"/>
  <c r="I17" i="1"/>
  <c r="I19" i="1"/>
  <c r="I15" i="4"/>
  <c r="I18" i="4"/>
  <c r="I16" i="4"/>
  <c r="I22" i="4"/>
  <c r="I17" i="4"/>
  <c r="I23" i="4"/>
  <c r="I25" i="4"/>
  <c r="I5" i="1"/>
  <c r="I3" i="1"/>
  <c r="I2" i="1"/>
  <c r="I4" i="1"/>
  <c r="I6" i="1"/>
  <c r="I10" i="1"/>
  <c r="I12" i="1"/>
  <c r="I7" i="1"/>
  <c r="I9" i="1"/>
  <c r="I11" i="1"/>
  <c r="I13" i="1"/>
  <c r="I23" i="1"/>
  <c r="I27" i="1"/>
  <c r="I22" i="1"/>
  <c r="I24" i="1"/>
  <c r="I26" i="1"/>
  <c r="I28" i="1"/>
  <c r="I25" i="1"/>
  <c r="L31" i="1" l="1"/>
  <c r="L32" i="1" s="1"/>
</calcChain>
</file>

<file path=xl/sharedStrings.xml><?xml version="1.0" encoding="utf-8"?>
<sst xmlns="http://schemas.openxmlformats.org/spreadsheetml/2006/main" count="136" uniqueCount="35">
  <si>
    <t>P-350</t>
  </si>
  <si>
    <t>Mikk-Kaspar Vahtra</t>
  </si>
  <si>
    <t>Robert Peeling</t>
  </si>
  <si>
    <t>Karl-Markus Pabos</t>
  </si>
  <si>
    <t>Rando Mändar</t>
  </si>
  <si>
    <t>Kaidar Tops</t>
  </si>
  <si>
    <t>Brigid Ly Palkman</t>
  </si>
  <si>
    <t>Mihkel Mägi</t>
  </si>
  <si>
    <t>Renet Leiger</t>
  </si>
  <si>
    <t>Mattias Kruus</t>
  </si>
  <si>
    <t>Ott Oskar Välba</t>
  </si>
  <si>
    <t>Martin Aun</t>
  </si>
  <si>
    <t xml:space="preserve">F-1-M </t>
  </si>
  <si>
    <t>Uku Lepna</t>
  </si>
  <si>
    <t>Priit Kivisilla</t>
  </si>
  <si>
    <t>Lauri Valdman</t>
  </si>
  <si>
    <t>M-350</t>
  </si>
  <si>
    <t>Helen Maiman</t>
  </si>
  <si>
    <t>Lisette Juhe</t>
  </si>
  <si>
    <t>Maret Reismaa</t>
  </si>
  <si>
    <t>Rene Ellakvere</t>
  </si>
  <si>
    <t>I</t>
  </si>
  <si>
    <t>II</t>
  </si>
  <si>
    <t>III</t>
  </si>
  <si>
    <t>IV</t>
  </si>
  <si>
    <t>Kokku</t>
  </si>
  <si>
    <t>Koht</t>
  </si>
  <si>
    <t>V</t>
  </si>
  <si>
    <t>Janno Liit</t>
  </si>
  <si>
    <t>Kristen Suuster</t>
  </si>
  <si>
    <t>Birgid-Ly Palkman</t>
  </si>
  <si>
    <t>Max</t>
  </si>
  <si>
    <t>Ave</t>
  </si>
  <si>
    <t>Brigid-Ly Palkman</t>
  </si>
  <si>
    <t>F-1-M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</si>
</sst>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i/>
      <sz val="8"/>
      <color theme="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5" fillId="2" borderId="0" xfId="0" applyFont="1" applyFill="1"/>
    <xf numFmtId="0" fontId="5" fillId="0" borderId="0" xfId="0" applyFont="1" applyFill="1"/>
    <xf numFmtId="0" fontId="0" fillId="0" borderId="0" xfId="0" applyFont="1"/>
    <xf numFmtId="1" fontId="7" fillId="0" borderId="0" xfId="0" applyNumberFormat="1" applyFont="1"/>
    <xf numFmtId="1" fontId="6" fillId="0" borderId="0" xfId="0" applyNumberFormat="1" applyFont="1"/>
    <xf numFmtId="3" fontId="7" fillId="0" borderId="0" xfId="0" applyNumberFormat="1" applyFont="1"/>
    <xf numFmtId="3" fontId="0" fillId="0" borderId="0" xfId="0" applyNumberFormat="1"/>
    <xf numFmtId="0" fontId="0" fillId="0" borderId="0" xfId="0" applyFont="1" applyFill="1"/>
    <xf numFmtId="0" fontId="0" fillId="3" borderId="0" xfId="0" applyFont="1" applyFill="1"/>
    <xf numFmtId="14" fontId="0" fillId="0" borderId="0" xfId="0" applyNumberFormat="1"/>
    <xf numFmtId="14" fontId="1" fillId="0" borderId="0" xfId="0" applyNumberFormat="1" applyFont="1"/>
    <xf numFmtId="0" fontId="1" fillId="4" borderId="0" xfId="0" applyFont="1" applyFill="1" applyAlignment="1">
      <alignment horizontal="right"/>
    </xf>
    <xf numFmtId="0" fontId="0" fillId="4" borderId="0" xfId="0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strRef>
              <c:f>'26.11.2011'!$W$2:$W$13</c:f>
              <c:strCache>
                <c:ptCount val="12"/>
                <c:pt idx="0">
                  <c:v>Martin Aun</c:v>
                </c:pt>
                <c:pt idx="1">
                  <c:v>Rene Ellakvere</c:v>
                </c:pt>
                <c:pt idx="2">
                  <c:v>Ott Oskar Välba</c:v>
                </c:pt>
                <c:pt idx="3">
                  <c:v>Kaidar Tops</c:v>
                </c:pt>
                <c:pt idx="4">
                  <c:v>Mattias Kruus</c:v>
                </c:pt>
                <c:pt idx="5">
                  <c:v>Rando Mändar</c:v>
                </c:pt>
                <c:pt idx="6">
                  <c:v>Renet Leiger</c:v>
                </c:pt>
                <c:pt idx="7">
                  <c:v>Karl-Markus Pabos</c:v>
                </c:pt>
                <c:pt idx="8">
                  <c:v>Mihkel Mägi</c:v>
                </c:pt>
                <c:pt idx="9">
                  <c:v>Robert Peeling</c:v>
                </c:pt>
                <c:pt idx="10">
                  <c:v>Brigid Ly Palkman</c:v>
                </c:pt>
                <c:pt idx="11">
                  <c:v>Mikk-Kaspar Vahtra</c:v>
                </c:pt>
              </c:strCache>
            </c:strRef>
          </c:cat>
          <c:val>
            <c:numRef>
              <c:f>'26.11.2011'!$X$2:$X$13</c:f>
              <c:numCache>
                <c:formatCode>General</c:formatCode>
                <c:ptCount val="12"/>
                <c:pt idx="0">
                  <c:v>308</c:v>
                </c:pt>
                <c:pt idx="1">
                  <c:v>609</c:v>
                </c:pt>
                <c:pt idx="2">
                  <c:v>304</c:v>
                </c:pt>
                <c:pt idx="3">
                  <c:v>517</c:v>
                </c:pt>
                <c:pt idx="4">
                  <c:v>445</c:v>
                </c:pt>
                <c:pt idx="5">
                  <c:v>367</c:v>
                </c:pt>
                <c:pt idx="6">
                  <c:v>391</c:v>
                </c:pt>
                <c:pt idx="7">
                  <c:v>448</c:v>
                </c:pt>
                <c:pt idx="8">
                  <c:v>360</c:v>
                </c:pt>
                <c:pt idx="9">
                  <c:v>259</c:v>
                </c:pt>
                <c:pt idx="10">
                  <c:v>441</c:v>
                </c:pt>
                <c:pt idx="11">
                  <c:v>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814272"/>
        <c:axId val="107915904"/>
      </c:barChart>
      <c:catAx>
        <c:axId val="107814272"/>
        <c:scaling>
          <c:orientation val="minMax"/>
        </c:scaling>
        <c:delete val="0"/>
        <c:axPos val="l"/>
        <c:majorTickMark val="out"/>
        <c:minorTickMark val="none"/>
        <c:tickLblPos val="nextTo"/>
        <c:crossAx val="107915904"/>
        <c:crosses val="autoZero"/>
        <c:auto val="1"/>
        <c:lblAlgn val="ctr"/>
        <c:lblOffset val="100"/>
        <c:tickLblSkip val="1"/>
        <c:noMultiLvlLbl val="0"/>
      </c:catAx>
      <c:valAx>
        <c:axId val="10791590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0781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strRef>
              <c:f>'26.11.2011'!$W$15:$W$20</c:f>
              <c:strCache>
                <c:ptCount val="6"/>
                <c:pt idx="0">
                  <c:v>Lauri Valdman</c:v>
                </c:pt>
                <c:pt idx="1">
                  <c:v>Helen Maiman</c:v>
                </c:pt>
                <c:pt idx="2">
                  <c:v>Brigid-Ly Palkman</c:v>
                </c:pt>
                <c:pt idx="3">
                  <c:v>Mikk-Kaspar Vahtra</c:v>
                </c:pt>
                <c:pt idx="4">
                  <c:v>Priit Kivisilla</c:v>
                </c:pt>
                <c:pt idx="5">
                  <c:v>Uku Lepna</c:v>
                </c:pt>
              </c:strCache>
            </c:strRef>
          </c:cat>
          <c:val>
            <c:numRef>
              <c:f>'26.11.2011'!$X$15:$X$20</c:f>
              <c:numCache>
                <c:formatCode>General</c:formatCode>
                <c:ptCount val="6"/>
                <c:pt idx="0">
                  <c:v>672</c:v>
                </c:pt>
                <c:pt idx="1">
                  <c:v>568</c:v>
                </c:pt>
                <c:pt idx="2">
                  <c:v>357</c:v>
                </c:pt>
                <c:pt idx="3">
                  <c:v>291</c:v>
                </c:pt>
                <c:pt idx="4">
                  <c:v>270</c:v>
                </c:pt>
                <c:pt idx="5">
                  <c:v>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150552576"/>
        <c:axId val="150554112"/>
      </c:barChart>
      <c:catAx>
        <c:axId val="150552576"/>
        <c:scaling>
          <c:orientation val="minMax"/>
        </c:scaling>
        <c:delete val="0"/>
        <c:axPos val="l"/>
        <c:majorTickMark val="out"/>
        <c:minorTickMark val="none"/>
        <c:tickLblPos val="nextTo"/>
        <c:crossAx val="150554112"/>
        <c:crosses val="autoZero"/>
        <c:auto val="1"/>
        <c:lblAlgn val="ctr"/>
        <c:lblOffset val="100"/>
        <c:noMultiLvlLbl val="0"/>
      </c:catAx>
      <c:valAx>
        <c:axId val="15055411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50552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strRef>
              <c:f>'26.11.2011'!$W$22:$W$29</c:f>
              <c:strCache>
                <c:ptCount val="8"/>
                <c:pt idx="0">
                  <c:v>Lauri Valdman</c:v>
                </c:pt>
                <c:pt idx="1">
                  <c:v>Maret Reismaa</c:v>
                </c:pt>
                <c:pt idx="2">
                  <c:v>Lisette Juhe</c:v>
                </c:pt>
                <c:pt idx="3">
                  <c:v>Helen Maiman</c:v>
                </c:pt>
                <c:pt idx="4">
                  <c:v>Robert Peeling</c:v>
                </c:pt>
                <c:pt idx="5">
                  <c:v>Brigid Ly Palkman</c:v>
                </c:pt>
                <c:pt idx="6">
                  <c:v>Priit Kivisilla</c:v>
                </c:pt>
                <c:pt idx="7">
                  <c:v>Uku Lepna</c:v>
                </c:pt>
              </c:strCache>
            </c:strRef>
          </c:cat>
          <c:val>
            <c:numRef>
              <c:f>'26.11.2011'!$X$22:$X$29</c:f>
              <c:numCache>
                <c:formatCode>General</c:formatCode>
                <c:ptCount val="8"/>
                <c:pt idx="0">
                  <c:v>161</c:v>
                </c:pt>
                <c:pt idx="1">
                  <c:v>202</c:v>
                </c:pt>
                <c:pt idx="2">
                  <c:v>390</c:v>
                </c:pt>
                <c:pt idx="3">
                  <c:v>472</c:v>
                </c:pt>
                <c:pt idx="4">
                  <c:v>566</c:v>
                </c:pt>
                <c:pt idx="5">
                  <c:v>441</c:v>
                </c:pt>
                <c:pt idx="6">
                  <c:v>56</c:v>
                </c:pt>
                <c:pt idx="7">
                  <c:v>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3732480"/>
        <c:axId val="163758080"/>
      </c:barChart>
      <c:catAx>
        <c:axId val="163732480"/>
        <c:scaling>
          <c:orientation val="minMax"/>
        </c:scaling>
        <c:delete val="0"/>
        <c:axPos val="l"/>
        <c:majorTickMark val="out"/>
        <c:minorTickMark val="none"/>
        <c:tickLblPos val="nextTo"/>
        <c:crossAx val="163758080"/>
        <c:crosses val="autoZero"/>
        <c:auto val="1"/>
        <c:lblAlgn val="ctr"/>
        <c:lblOffset val="100"/>
        <c:tickLblSkip val="1"/>
        <c:noMultiLvlLbl val="0"/>
      </c:catAx>
      <c:valAx>
        <c:axId val="16375808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63732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strRef>
              <c:f>'16.04.2011'!$X$2:$X$11</c:f>
              <c:strCache>
                <c:ptCount val="10"/>
                <c:pt idx="0">
                  <c:v>Mikk-Kaspar Vahtra</c:v>
                </c:pt>
                <c:pt idx="1">
                  <c:v>Kristen Suuster</c:v>
                </c:pt>
                <c:pt idx="2">
                  <c:v>Robert Peeling</c:v>
                </c:pt>
                <c:pt idx="3">
                  <c:v>Helen Maiman</c:v>
                </c:pt>
                <c:pt idx="4">
                  <c:v>Kaidar Tops</c:v>
                </c:pt>
                <c:pt idx="5">
                  <c:v>Lisette Juhe</c:v>
                </c:pt>
                <c:pt idx="6">
                  <c:v>Rando Mändar</c:v>
                </c:pt>
                <c:pt idx="7">
                  <c:v>Maret Reismaa</c:v>
                </c:pt>
                <c:pt idx="8">
                  <c:v>Karl-Markus Pabos</c:v>
                </c:pt>
                <c:pt idx="9">
                  <c:v>Janno Liit</c:v>
                </c:pt>
              </c:strCache>
            </c:strRef>
          </c:cat>
          <c:val>
            <c:numRef>
              <c:f>'16.04.2011'!$Y$2:$Y$11</c:f>
              <c:numCache>
                <c:formatCode>General</c:formatCode>
                <c:ptCount val="10"/>
                <c:pt idx="0">
                  <c:v>597</c:v>
                </c:pt>
                <c:pt idx="1">
                  <c:v>217</c:v>
                </c:pt>
                <c:pt idx="2">
                  <c:v>402</c:v>
                </c:pt>
                <c:pt idx="3">
                  <c:v>424</c:v>
                </c:pt>
                <c:pt idx="4">
                  <c:v>413</c:v>
                </c:pt>
                <c:pt idx="5">
                  <c:v>346</c:v>
                </c:pt>
                <c:pt idx="6">
                  <c:v>436</c:v>
                </c:pt>
                <c:pt idx="7">
                  <c:v>282</c:v>
                </c:pt>
                <c:pt idx="8">
                  <c:v>492</c:v>
                </c:pt>
                <c:pt idx="9">
                  <c:v>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776000"/>
        <c:axId val="163777536"/>
      </c:barChart>
      <c:catAx>
        <c:axId val="163776000"/>
        <c:scaling>
          <c:orientation val="minMax"/>
        </c:scaling>
        <c:delete val="0"/>
        <c:axPos val="l"/>
        <c:majorTickMark val="out"/>
        <c:minorTickMark val="none"/>
        <c:tickLblPos val="nextTo"/>
        <c:crossAx val="163777536"/>
        <c:crosses val="autoZero"/>
        <c:auto val="1"/>
        <c:lblAlgn val="ctr"/>
        <c:lblOffset val="100"/>
        <c:tickLblSkip val="1"/>
        <c:noMultiLvlLbl val="0"/>
      </c:catAx>
      <c:valAx>
        <c:axId val="16377753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63776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strRef>
              <c:f>'16.04.2011'!$X$15:$X$18</c:f>
              <c:strCache>
                <c:ptCount val="4"/>
                <c:pt idx="0">
                  <c:v>Priit Kivisilla</c:v>
                </c:pt>
                <c:pt idx="1">
                  <c:v>Lauri Valdman</c:v>
                </c:pt>
                <c:pt idx="2">
                  <c:v>Uku Lepna</c:v>
                </c:pt>
                <c:pt idx="3">
                  <c:v>Birgid-Ly Palkman</c:v>
                </c:pt>
              </c:strCache>
            </c:strRef>
          </c:cat>
          <c:val>
            <c:numRef>
              <c:f>'16.04.2011'!$Y$15:$Y$18</c:f>
              <c:numCache>
                <c:formatCode>General</c:formatCode>
                <c:ptCount val="4"/>
                <c:pt idx="0">
                  <c:v>193</c:v>
                </c:pt>
                <c:pt idx="1">
                  <c:v>502</c:v>
                </c:pt>
                <c:pt idx="2">
                  <c:v>388</c:v>
                </c:pt>
                <c:pt idx="3">
                  <c:v>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163834880"/>
        <c:axId val="165327616"/>
      </c:barChart>
      <c:catAx>
        <c:axId val="163834880"/>
        <c:scaling>
          <c:orientation val="minMax"/>
        </c:scaling>
        <c:delete val="0"/>
        <c:axPos val="l"/>
        <c:majorTickMark val="out"/>
        <c:minorTickMark val="none"/>
        <c:tickLblPos val="nextTo"/>
        <c:crossAx val="165327616"/>
        <c:crosses val="autoZero"/>
        <c:auto val="1"/>
        <c:lblAlgn val="ctr"/>
        <c:lblOffset val="100"/>
        <c:noMultiLvlLbl val="0"/>
      </c:catAx>
      <c:valAx>
        <c:axId val="16532761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6383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strRef>
              <c:f>'16.04.2011'!$X$22:$X$26</c:f>
              <c:strCache>
                <c:ptCount val="5"/>
                <c:pt idx="0">
                  <c:v>Lauri Valdman</c:v>
                </c:pt>
                <c:pt idx="1">
                  <c:v>Priit Kivisilla</c:v>
                </c:pt>
                <c:pt idx="2">
                  <c:v>Uku Lepna</c:v>
                </c:pt>
                <c:pt idx="3">
                  <c:v>Helen Maiman</c:v>
                </c:pt>
                <c:pt idx="4">
                  <c:v>Birgid-Ly Palkman</c:v>
                </c:pt>
              </c:strCache>
            </c:strRef>
          </c:cat>
          <c:val>
            <c:numRef>
              <c:f>'16.04.2011'!$Y$22:$Y$26</c:f>
              <c:numCache>
                <c:formatCode>General</c:formatCode>
                <c:ptCount val="5"/>
                <c:pt idx="0">
                  <c:v>488</c:v>
                </c:pt>
                <c:pt idx="1">
                  <c:v>247</c:v>
                </c:pt>
                <c:pt idx="2">
                  <c:v>287</c:v>
                </c:pt>
                <c:pt idx="3">
                  <c:v>542</c:v>
                </c:pt>
                <c:pt idx="4">
                  <c:v>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6745216"/>
        <c:axId val="166747136"/>
      </c:barChart>
      <c:catAx>
        <c:axId val="166745216"/>
        <c:scaling>
          <c:orientation val="minMax"/>
        </c:scaling>
        <c:delete val="0"/>
        <c:axPos val="l"/>
        <c:majorTickMark val="out"/>
        <c:minorTickMark val="none"/>
        <c:tickLblPos val="nextTo"/>
        <c:crossAx val="166747136"/>
        <c:crosses val="autoZero"/>
        <c:auto val="1"/>
        <c:lblAlgn val="ctr"/>
        <c:lblOffset val="100"/>
        <c:tickLblSkip val="1"/>
        <c:noMultiLvlLbl val="0"/>
      </c:catAx>
      <c:valAx>
        <c:axId val="16674713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66745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0</xdr:row>
      <xdr:rowOff>95250</xdr:rowOff>
    </xdr:from>
    <xdr:to>
      <xdr:col>19</xdr:col>
      <xdr:colOff>276225</xdr:colOff>
      <xdr:row>12</xdr:row>
      <xdr:rowOff>123826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12</xdr:row>
      <xdr:rowOff>9525</xdr:rowOff>
    </xdr:from>
    <xdr:to>
      <xdr:col>19</xdr:col>
      <xdr:colOff>271463</xdr:colOff>
      <xdr:row>20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390525</xdr:colOff>
      <xdr:row>20</xdr:row>
      <xdr:rowOff>38100</xdr:rowOff>
    </xdr:from>
    <xdr:to>
      <xdr:col>19</xdr:col>
      <xdr:colOff>404813</xdr:colOff>
      <xdr:row>29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280987</xdr:colOff>
      <xdr:row>0</xdr:row>
      <xdr:rowOff>19050</xdr:rowOff>
    </xdr:from>
    <xdr:to>
      <xdr:col>19</xdr:col>
      <xdr:colOff>295275</xdr:colOff>
      <xdr:row>12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285750</xdr:colOff>
      <xdr:row>12</xdr:row>
      <xdr:rowOff>0</xdr:rowOff>
    </xdr:from>
    <xdr:to>
      <xdr:col>19</xdr:col>
      <xdr:colOff>300038</xdr:colOff>
      <xdr:row>20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285750</xdr:colOff>
      <xdr:row>20</xdr:row>
      <xdr:rowOff>9525</xdr:rowOff>
    </xdr:from>
    <xdr:to>
      <xdr:col>19</xdr:col>
      <xdr:colOff>300038</xdr:colOff>
      <xdr:row>28</xdr:row>
      <xdr:rowOff>180974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Z1" sqref="Z1:AC1048576"/>
    </sheetView>
  </sheetViews>
  <sheetFormatPr defaultRowHeight="15" outlineLevelCol="1" x14ac:dyDescent="0.25"/>
  <cols>
    <col min="1" max="1" width="9.140625" customWidth="1" outlineLevel="1"/>
    <col min="2" max="2" width="19.140625" customWidth="1" outlineLevel="1"/>
    <col min="3" max="9" width="9.140625" outlineLevel="1"/>
    <col min="10" max="11" width="4.42578125" customWidth="1" outlineLevel="1"/>
    <col min="12" max="12" width="5.140625" customWidth="1" outlineLevel="1"/>
    <col min="13" max="20" width="9.140625" customWidth="1" outlineLevel="1"/>
    <col min="21" max="21" width="9.140625" customWidth="1" outlineLevel="1" collapsed="1"/>
    <col min="22" max="24" width="9.140625" customWidth="1" outlineLevel="1"/>
    <col min="40" max="40" width="10.140625" bestFit="1" customWidth="1"/>
  </cols>
  <sheetData>
    <row r="1" spans="1:40" x14ac:dyDescent="0.25">
      <c r="A1" s="2" t="s">
        <v>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27</v>
      </c>
      <c r="H1" s="20" t="s">
        <v>25</v>
      </c>
      <c r="I1" s="20" t="s">
        <v>26</v>
      </c>
      <c r="J1" s="1"/>
      <c r="K1" s="7" t="s">
        <v>32</v>
      </c>
      <c r="L1" s="7" t="s">
        <v>31</v>
      </c>
      <c r="AN1" s="18"/>
    </row>
    <row r="2" spans="1:40" x14ac:dyDescent="0.25">
      <c r="A2">
        <v>1</v>
      </c>
      <c r="B2" t="s">
        <v>1</v>
      </c>
      <c r="C2" s="11">
        <v>258</v>
      </c>
      <c r="D2" s="11">
        <v>282</v>
      </c>
      <c r="E2" s="11">
        <v>273</v>
      </c>
      <c r="F2" s="6">
        <v>287</v>
      </c>
      <c r="G2" s="6">
        <v>311</v>
      </c>
      <c r="H2" s="21">
        <f>G2+F2</f>
        <v>598</v>
      </c>
      <c r="I2" s="22">
        <f>_xlfn.RANK.EQ($H$2:$H$13,$H$2:$H$13)</f>
        <v>2</v>
      </c>
      <c r="J2" s="3"/>
      <c r="K2" s="12">
        <f>AVERAGE(C2:G2)</f>
        <v>282.2</v>
      </c>
      <c r="L2" s="8">
        <f>MAX(C2:G2)</f>
        <v>311</v>
      </c>
      <c r="V2">
        <f>V3+1</f>
        <v>12</v>
      </c>
      <c r="W2" t="str">
        <f>B13</f>
        <v>Martin Aun</v>
      </c>
      <c r="X2">
        <f>H13</f>
        <v>308</v>
      </c>
    </row>
    <row r="3" spans="1:40" x14ac:dyDescent="0.25">
      <c r="A3">
        <f>A2+1</f>
        <v>2</v>
      </c>
      <c r="B3" t="s">
        <v>6</v>
      </c>
      <c r="C3" s="11">
        <v>108</v>
      </c>
      <c r="D3" s="6">
        <v>235</v>
      </c>
      <c r="E3">
        <v>61</v>
      </c>
      <c r="F3" s="6">
        <v>206</v>
      </c>
      <c r="G3">
        <v>131</v>
      </c>
      <c r="H3" s="21">
        <f>F3+D3</f>
        <v>441</v>
      </c>
      <c r="I3" s="22">
        <f>_xlfn.RANK.EQ($H$2:$H$13,$H$2:$H$13)</f>
        <v>6</v>
      </c>
      <c r="J3" s="3"/>
      <c r="K3" s="12">
        <f>AVERAGE(C3:G3)</f>
        <v>148.19999999999999</v>
      </c>
      <c r="L3" s="8">
        <f>MAX(C3:G3)</f>
        <v>235</v>
      </c>
      <c r="V3">
        <f>V4+1</f>
        <v>11</v>
      </c>
      <c r="W3" t="str">
        <f>B12</f>
        <v>Rene Ellakvere</v>
      </c>
      <c r="X3">
        <f>H12</f>
        <v>609</v>
      </c>
    </row>
    <row r="4" spans="1:40" x14ac:dyDescent="0.25">
      <c r="A4">
        <f>A3+1</f>
        <v>3</v>
      </c>
      <c r="B4" t="s">
        <v>2</v>
      </c>
      <c r="C4" s="11">
        <v>14</v>
      </c>
      <c r="D4" s="11">
        <v>25</v>
      </c>
      <c r="E4" s="6">
        <v>195</v>
      </c>
      <c r="F4" s="11">
        <v>59</v>
      </c>
      <c r="G4" s="6">
        <v>64</v>
      </c>
      <c r="H4" s="21">
        <f>E4+G4</f>
        <v>259</v>
      </c>
      <c r="I4" s="22">
        <f>_xlfn.RANK.EQ($H$2:$H$13,$H$2:$H$13)</f>
        <v>12</v>
      </c>
      <c r="J4" s="3"/>
      <c r="K4" s="12">
        <f>AVERAGE(C4:G4)</f>
        <v>71.400000000000006</v>
      </c>
      <c r="L4" s="8">
        <f>MAX(C4:G4)</f>
        <v>195</v>
      </c>
      <c r="V4">
        <f>V5+1</f>
        <v>10</v>
      </c>
      <c r="W4" t="str">
        <f>B11</f>
        <v>Ott Oskar Välba</v>
      </c>
      <c r="X4">
        <f>H11</f>
        <v>304</v>
      </c>
    </row>
    <row r="5" spans="1:40" x14ac:dyDescent="0.25">
      <c r="A5">
        <f>A4+1</f>
        <v>4</v>
      </c>
      <c r="B5" t="s">
        <v>7</v>
      </c>
      <c r="C5" s="11">
        <v>11</v>
      </c>
      <c r="D5" s="6">
        <v>176</v>
      </c>
      <c r="E5" s="6">
        <v>184</v>
      </c>
      <c r="F5" s="11">
        <v>163</v>
      </c>
      <c r="G5">
        <v>116</v>
      </c>
      <c r="H5" s="21">
        <f>E5+D5</f>
        <v>360</v>
      </c>
      <c r="I5" s="22">
        <f>_xlfn.RANK.EQ($H$2:$H$13,$H$2:$H$13)</f>
        <v>9</v>
      </c>
      <c r="J5" s="3"/>
      <c r="K5" s="12">
        <f>AVERAGE(C5:G5)</f>
        <v>130</v>
      </c>
      <c r="L5" s="8">
        <f>MAX(C5:G5)</f>
        <v>184</v>
      </c>
      <c r="V5">
        <f>V6+1</f>
        <v>9</v>
      </c>
      <c r="W5" t="str">
        <f>B10</f>
        <v>Kaidar Tops</v>
      </c>
      <c r="X5">
        <f>H10</f>
        <v>517</v>
      </c>
    </row>
    <row r="6" spans="1:40" x14ac:dyDescent="0.25">
      <c r="A6">
        <f>A5+1</f>
        <v>5</v>
      </c>
      <c r="B6" t="s">
        <v>3</v>
      </c>
      <c r="C6" s="11">
        <v>171</v>
      </c>
      <c r="D6" s="6">
        <v>217</v>
      </c>
      <c r="E6" s="11">
        <v>200</v>
      </c>
      <c r="F6" s="11">
        <v>216</v>
      </c>
      <c r="G6" s="6">
        <v>231</v>
      </c>
      <c r="H6" s="21">
        <f>G6+D6</f>
        <v>448</v>
      </c>
      <c r="I6" s="22">
        <f>_xlfn.RANK.EQ($H$2:$H$13,$H$2:$H$13)</f>
        <v>4</v>
      </c>
      <c r="J6" s="3"/>
      <c r="K6" s="12">
        <f>AVERAGE(C6:G6)</f>
        <v>207</v>
      </c>
      <c r="L6" s="8">
        <f>MAX(C6:G6)</f>
        <v>231</v>
      </c>
      <c r="V6">
        <f>V7+1</f>
        <v>8</v>
      </c>
      <c r="W6" t="str">
        <f>B9</f>
        <v>Mattias Kruus</v>
      </c>
      <c r="X6">
        <f>H9</f>
        <v>445</v>
      </c>
    </row>
    <row r="7" spans="1:40" x14ac:dyDescent="0.25">
      <c r="A7">
        <f>A6+1</f>
        <v>6</v>
      </c>
      <c r="B7" t="s">
        <v>8</v>
      </c>
      <c r="C7" s="11">
        <v>161</v>
      </c>
      <c r="D7" s="6">
        <v>217</v>
      </c>
      <c r="E7" s="11">
        <v>5</v>
      </c>
      <c r="F7" s="11">
        <v>132</v>
      </c>
      <c r="G7" s="6">
        <v>174</v>
      </c>
      <c r="H7" s="21">
        <f>G7+D7</f>
        <v>391</v>
      </c>
      <c r="I7" s="22">
        <f>_xlfn.RANK.EQ($H$2:$H$13,$H$2:$H$13)</f>
        <v>7</v>
      </c>
      <c r="J7" s="3"/>
      <c r="K7" s="12">
        <f>AVERAGE(C7:G7)</f>
        <v>137.80000000000001</v>
      </c>
      <c r="L7" s="8">
        <f>MAX(C7:G7)</f>
        <v>217</v>
      </c>
      <c r="V7">
        <f>V8+1</f>
        <v>7</v>
      </c>
      <c r="W7" t="str">
        <f>B8</f>
        <v>Rando Mändar</v>
      </c>
      <c r="X7">
        <f>H8</f>
        <v>367</v>
      </c>
    </row>
    <row r="8" spans="1:40" x14ac:dyDescent="0.25">
      <c r="A8">
        <f>A7+1</f>
        <v>7</v>
      </c>
      <c r="B8" t="s">
        <v>4</v>
      </c>
      <c r="C8" s="11">
        <v>94</v>
      </c>
      <c r="D8" s="11">
        <v>26</v>
      </c>
      <c r="E8" s="6">
        <v>166</v>
      </c>
      <c r="F8" s="6">
        <v>201</v>
      </c>
      <c r="G8" s="11">
        <v>84</v>
      </c>
      <c r="H8" s="21">
        <f>F8+E8</f>
        <v>367</v>
      </c>
      <c r="I8" s="22">
        <f>_xlfn.RANK.EQ($H$2:$H$13,$H$2:$H$13)</f>
        <v>8</v>
      </c>
      <c r="J8" s="3"/>
      <c r="K8" s="12">
        <f>AVERAGE(C8:G8)</f>
        <v>114.2</v>
      </c>
      <c r="L8" s="8">
        <f>MAX(C8:G8)</f>
        <v>201</v>
      </c>
      <c r="V8">
        <f>V9+1</f>
        <v>6</v>
      </c>
      <c r="W8" t="str">
        <f>B7</f>
        <v>Renet Leiger</v>
      </c>
      <c r="X8">
        <f>H7</f>
        <v>391</v>
      </c>
    </row>
    <row r="9" spans="1:40" x14ac:dyDescent="0.25">
      <c r="A9">
        <f>A8+1</f>
        <v>8</v>
      </c>
      <c r="B9" t="s">
        <v>9</v>
      </c>
      <c r="C9" s="11">
        <v>161</v>
      </c>
      <c r="D9" s="6">
        <v>210</v>
      </c>
      <c r="E9" s="6">
        <v>235</v>
      </c>
      <c r="F9" s="11">
        <v>165</v>
      </c>
      <c r="G9" s="11">
        <v>206</v>
      </c>
      <c r="H9" s="21">
        <f>E9+D9</f>
        <v>445</v>
      </c>
      <c r="I9" s="22">
        <f>_xlfn.RANK.EQ($H$2:$H$13,$H$2:$H$13)</f>
        <v>5</v>
      </c>
      <c r="J9" s="3"/>
      <c r="K9" s="12">
        <f>AVERAGE(C9:G9)</f>
        <v>195.4</v>
      </c>
      <c r="L9" s="8">
        <f>MAX(C9:G9)</f>
        <v>235</v>
      </c>
      <c r="V9">
        <f>V10+1</f>
        <v>5</v>
      </c>
      <c r="W9" t="str">
        <f>B6</f>
        <v>Karl-Markus Pabos</v>
      </c>
      <c r="X9">
        <f>H6</f>
        <v>448</v>
      </c>
    </row>
    <row r="10" spans="1:40" x14ac:dyDescent="0.25">
      <c r="A10">
        <f>A9+1</f>
        <v>9</v>
      </c>
      <c r="B10" t="s">
        <v>5</v>
      </c>
      <c r="C10" s="11">
        <v>0</v>
      </c>
      <c r="D10" s="6">
        <v>252</v>
      </c>
      <c r="E10" s="9">
        <v>265</v>
      </c>
      <c r="F10" s="11">
        <v>29</v>
      </c>
      <c r="G10" s="11">
        <v>157</v>
      </c>
      <c r="H10" s="21">
        <f>E10+D10</f>
        <v>517</v>
      </c>
      <c r="I10" s="22">
        <f>_xlfn.RANK.EQ($H$2:$H$13,$H$2:$H$13)</f>
        <v>3</v>
      </c>
      <c r="J10" s="3"/>
      <c r="K10" s="12">
        <f>AVERAGE(C10:G10)</f>
        <v>140.6</v>
      </c>
      <c r="L10" s="8">
        <f>MAX(C10:G10)</f>
        <v>265</v>
      </c>
      <c r="V10">
        <f>V11+1</f>
        <v>4</v>
      </c>
      <c r="W10" t="str">
        <f>B5</f>
        <v>Mihkel Mägi</v>
      </c>
      <c r="X10">
        <f>H5</f>
        <v>360</v>
      </c>
    </row>
    <row r="11" spans="1:40" x14ac:dyDescent="0.25">
      <c r="A11">
        <f>A10+1</f>
        <v>10</v>
      </c>
      <c r="B11" t="s">
        <v>10</v>
      </c>
      <c r="C11" s="11">
        <v>67</v>
      </c>
      <c r="D11" s="11">
        <v>32</v>
      </c>
      <c r="E11" s="6">
        <v>132</v>
      </c>
      <c r="F11" s="11">
        <v>71</v>
      </c>
      <c r="G11" s="6">
        <v>172</v>
      </c>
      <c r="H11" s="21">
        <f>G11+E11</f>
        <v>304</v>
      </c>
      <c r="I11" s="22">
        <f>_xlfn.RANK.EQ($H$2:$H$13,$H$2:$H$13)</f>
        <v>11</v>
      </c>
      <c r="J11" s="3"/>
      <c r="K11" s="12">
        <f>AVERAGE(C11:G11)</f>
        <v>94.8</v>
      </c>
      <c r="L11" s="8">
        <f>MAX(C11:G11)</f>
        <v>172</v>
      </c>
      <c r="V11">
        <f>V12+1</f>
        <v>3</v>
      </c>
      <c r="W11" t="str">
        <f>B4</f>
        <v>Robert Peeling</v>
      </c>
      <c r="X11">
        <f>H4</f>
        <v>259</v>
      </c>
    </row>
    <row r="12" spans="1:40" x14ac:dyDescent="0.25">
      <c r="A12">
        <f>A11+1</f>
        <v>11</v>
      </c>
      <c r="B12" t="s">
        <v>20</v>
      </c>
      <c r="C12" s="6">
        <v>317</v>
      </c>
      <c r="D12" s="11">
        <v>29</v>
      </c>
      <c r="E12" s="6">
        <v>292</v>
      </c>
      <c r="F12" s="11">
        <v>271</v>
      </c>
      <c r="G12" s="11">
        <v>117</v>
      </c>
      <c r="H12" s="21">
        <f>C12+E12</f>
        <v>609</v>
      </c>
      <c r="I12" s="22">
        <f>_xlfn.RANK.EQ($H$2:$H$13,$H$2:$H$13)</f>
        <v>1</v>
      </c>
      <c r="J12" s="3"/>
      <c r="K12" s="12">
        <f>AVERAGE(C12:G12)</f>
        <v>205.2</v>
      </c>
      <c r="L12" s="8">
        <f>MAX(C12:G12)</f>
        <v>317</v>
      </c>
      <c r="V12">
        <f>V13+1</f>
        <v>2</v>
      </c>
      <c r="W12" t="str">
        <f>B3</f>
        <v>Brigid Ly Palkman</v>
      </c>
      <c r="X12">
        <f>H3</f>
        <v>441</v>
      </c>
    </row>
    <row r="13" spans="1:40" x14ac:dyDescent="0.25">
      <c r="A13">
        <f>A12+1</f>
        <v>12</v>
      </c>
      <c r="B13" t="s">
        <v>11</v>
      </c>
      <c r="C13" s="6">
        <v>163</v>
      </c>
      <c r="D13" s="11">
        <v>29</v>
      </c>
      <c r="E13" s="6">
        <v>145</v>
      </c>
      <c r="F13" s="11">
        <v>38</v>
      </c>
      <c r="G13" s="11">
        <v>27</v>
      </c>
      <c r="H13" s="21">
        <f>C13+E13</f>
        <v>308</v>
      </c>
      <c r="I13" s="22">
        <f>_xlfn.RANK.EQ($H$2:$H$13,$H$2:$H$13)</f>
        <v>10</v>
      </c>
      <c r="J13" s="3"/>
      <c r="K13" s="12">
        <f>AVERAGE(C13:G13)</f>
        <v>80.400000000000006</v>
      </c>
      <c r="L13" s="8">
        <f>MAX(C13:G13)</f>
        <v>163</v>
      </c>
      <c r="V13">
        <v>1</v>
      </c>
      <c r="W13" t="str">
        <f>B2</f>
        <v>Mikk-Kaspar Vahtra</v>
      </c>
      <c r="X13">
        <f>H2</f>
        <v>598</v>
      </c>
    </row>
    <row r="14" spans="1:40" x14ac:dyDescent="0.25">
      <c r="A14" s="2" t="s">
        <v>34</v>
      </c>
      <c r="E14" s="11"/>
      <c r="K14" s="13">
        <f>AVERAGE(K2:K13)</f>
        <v>150.6</v>
      </c>
      <c r="L14" s="14">
        <f>K14*12</f>
        <v>1807.1999999999998</v>
      </c>
    </row>
    <row r="15" spans="1:40" x14ac:dyDescent="0.25">
      <c r="A15">
        <v>1</v>
      </c>
      <c r="B15" t="s">
        <v>13</v>
      </c>
      <c r="C15" s="11">
        <v>158</v>
      </c>
      <c r="D15" s="6">
        <v>202</v>
      </c>
      <c r="E15" s="6">
        <v>194</v>
      </c>
      <c r="F15" s="11">
        <v>174</v>
      </c>
      <c r="G15" s="11">
        <v>191</v>
      </c>
      <c r="H15" s="21">
        <f>E15+D15</f>
        <v>396</v>
      </c>
      <c r="I15" s="22">
        <f>_xlfn.RANK.EQ($H$15:$H$20,$H$15:$H$20)</f>
        <v>3</v>
      </c>
      <c r="J15" s="3"/>
      <c r="K15" s="12">
        <f>AVERAGE(C15:G15)</f>
        <v>183.8</v>
      </c>
      <c r="L15" s="8">
        <f>MAX(C15:G15)</f>
        <v>202</v>
      </c>
      <c r="V15">
        <f>V16+1</f>
        <v>6</v>
      </c>
      <c r="W15" t="str">
        <f>B20</f>
        <v>Lauri Valdman</v>
      </c>
      <c r="X15">
        <f>H20</f>
        <v>672</v>
      </c>
    </row>
    <row r="16" spans="1:40" x14ac:dyDescent="0.25">
      <c r="A16">
        <f>A15+1</f>
        <v>2</v>
      </c>
      <c r="B16" t="s">
        <v>14</v>
      </c>
      <c r="C16" s="11">
        <v>59</v>
      </c>
      <c r="D16" s="6">
        <v>128</v>
      </c>
      <c r="E16" s="10">
        <v>142</v>
      </c>
      <c r="F16" s="11">
        <v>0</v>
      </c>
      <c r="G16">
        <v>0</v>
      </c>
      <c r="H16" s="21">
        <f>E16+D16</f>
        <v>270</v>
      </c>
      <c r="I16" s="22">
        <f>_xlfn.RANK.EQ($H$15:$H$20,$H$15:$H$20)</f>
        <v>6</v>
      </c>
      <c r="J16" s="3"/>
      <c r="K16" s="12">
        <f>AVERAGE(C16:G16)</f>
        <v>65.8</v>
      </c>
      <c r="L16" s="8">
        <f>MAX(C16:G16)</f>
        <v>142</v>
      </c>
      <c r="V16">
        <f>V17+1</f>
        <v>5</v>
      </c>
      <c r="W16" t="str">
        <f>B19</f>
        <v>Helen Maiman</v>
      </c>
      <c r="X16">
        <f>H19</f>
        <v>568</v>
      </c>
    </row>
    <row r="17" spans="1:24" x14ac:dyDescent="0.25">
      <c r="A17">
        <f>A16+1</f>
        <v>3</v>
      </c>
      <c r="B17" t="s">
        <v>1</v>
      </c>
      <c r="C17" s="11">
        <v>108</v>
      </c>
      <c r="D17" s="6">
        <v>144</v>
      </c>
      <c r="E17" s="6">
        <v>147</v>
      </c>
      <c r="F17" s="11">
        <v>0</v>
      </c>
      <c r="G17">
        <v>135</v>
      </c>
      <c r="H17" s="21">
        <f>E17+D17</f>
        <v>291</v>
      </c>
      <c r="I17" s="22">
        <f>_xlfn.RANK.EQ($H$15:$H$20,$H$15:$H$20)</f>
        <v>5</v>
      </c>
      <c r="J17" s="3"/>
      <c r="K17" s="12">
        <f>AVERAGE(C17:G17)</f>
        <v>106.8</v>
      </c>
      <c r="L17" s="8">
        <f>MAX(C17:G17)</f>
        <v>147</v>
      </c>
      <c r="V17">
        <f>V18+1</f>
        <v>4</v>
      </c>
      <c r="W17" t="str">
        <f>B18</f>
        <v>Brigid-Ly Palkman</v>
      </c>
      <c r="X17">
        <f>H18</f>
        <v>357</v>
      </c>
    </row>
    <row r="18" spans="1:24" x14ac:dyDescent="0.25">
      <c r="A18">
        <f>A17+1</f>
        <v>4</v>
      </c>
      <c r="B18" t="s">
        <v>33</v>
      </c>
      <c r="C18" s="6">
        <v>132</v>
      </c>
      <c r="D18" s="6">
        <v>225</v>
      </c>
      <c r="E18" s="11">
        <v>51</v>
      </c>
      <c r="F18" s="11">
        <v>31</v>
      </c>
      <c r="G18" s="11">
        <v>68</v>
      </c>
      <c r="H18" s="21">
        <f>C18+D18</f>
        <v>357</v>
      </c>
      <c r="I18" s="22">
        <f>_xlfn.RANK.EQ($H$15:$H$20,$H$15:$H$20)</f>
        <v>4</v>
      </c>
      <c r="J18" s="3"/>
      <c r="K18" s="12">
        <f>AVERAGE(C18:G18)</f>
        <v>101.4</v>
      </c>
      <c r="L18" s="8">
        <f>MAX(C18:G18)</f>
        <v>225</v>
      </c>
      <c r="V18">
        <f>V19+1</f>
        <v>3</v>
      </c>
      <c r="W18" t="str">
        <f>B17</f>
        <v>Mikk-Kaspar Vahtra</v>
      </c>
      <c r="X18">
        <f>H17</f>
        <v>291</v>
      </c>
    </row>
    <row r="19" spans="1:24" x14ac:dyDescent="0.25">
      <c r="A19">
        <f>A18+1</f>
        <v>5</v>
      </c>
      <c r="B19" t="s">
        <v>17</v>
      </c>
      <c r="C19" s="11">
        <v>216</v>
      </c>
      <c r="D19" s="11">
        <v>251</v>
      </c>
      <c r="E19" s="11">
        <v>267</v>
      </c>
      <c r="F19" s="6">
        <v>282</v>
      </c>
      <c r="G19" s="6">
        <v>286</v>
      </c>
      <c r="H19" s="21">
        <f>G19+F19</f>
        <v>568</v>
      </c>
      <c r="I19" s="22">
        <f>_xlfn.RANK.EQ($H$15:$H$20,$H$15:$H$20)</f>
        <v>2</v>
      </c>
      <c r="J19" s="3"/>
      <c r="K19" s="12">
        <f>AVERAGE(C19:G19)</f>
        <v>260.39999999999998</v>
      </c>
      <c r="L19" s="8">
        <f>MAX(C19:G19)</f>
        <v>286</v>
      </c>
      <c r="V19">
        <f>V20+1</f>
        <v>2</v>
      </c>
      <c r="W19" t="str">
        <f>B16</f>
        <v>Priit Kivisilla</v>
      </c>
      <c r="X19">
        <f>H16</f>
        <v>270</v>
      </c>
    </row>
    <row r="20" spans="1:24" x14ac:dyDescent="0.25">
      <c r="A20">
        <f>A19+1</f>
        <v>6</v>
      </c>
      <c r="B20" t="s">
        <v>15</v>
      </c>
      <c r="C20" s="11">
        <v>48</v>
      </c>
      <c r="D20" s="11">
        <v>221</v>
      </c>
      <c r="E20" s="6">
        <v>351</v>
      </c>
      <c r="F20" s="6">
        <v>321</v>
      </c>
      <c r="G20" s="11">
        <v>307</v>
      </c>
      <c r="H20" s="21">
        <f>E20+F20</f>
        <v>672</v>
      </c>
      <c r="I20" s="22">
        <f>_xlfn.RANK.EQ($H$15:$H$20,$H$15:$H$20)</f>
        <v>1</v>
      </c>
      <c r="J20" s="3"/>
      <c r="K20" s="12">
        <f>AVERAGE(C20:G20)</f>
        <v>249.6</v>
      </c>
      <c r="L20" s="8">
        <f>MAX(C20:G20)</f>
        <v>351</v>
      </c>
      <c r="V20">
        <v>1</v>
      </c>
      <c r="W20" t="str">
        <f>B15</f>
        <v>Uku Lepna</v>
      </c>
      <c r="X20">
        <f>H15</f>
        <v>396</v>
      </c>
    </row>
    <row r="21" spans="1:24" x14ac:dyDescent="0.25">
      <c r="A21" s="2" t="s">
        <v>16</v>
      </c>
      <c r="E21" s="11"/>
      <c r="K21" s="13">
        <f>AVERAGE(K15:K20)</f>
        <v>161.30000000000001</v>
      </c>
      <c r="L21" s="14">
        <f>K21*6</f>
        <v>967.80000000000007</v>
      </c>
    </row>
    <row r="22" spans="1:24" x14ac:dyDescent="0.25">
      <c r="A22">
        <v>1</v>
      </c>
      <c r="B22" t="s">
        <v>13</v>
      </c>
      <c r="C22" s="11">
        <v>150</v>
      </c>
      <c r="D22" s="6">
        <v>197</v>
      </c>
      <c r="E22" s="6">
        <v>202</v>
      </c>
      <c r="F22" s="11">
        <v>182</v>
      </c>
      <c r="G22">
        <v>181</v>
      </c>
      <c r="H22" s="21">
        <f>E22+D22</f>
        <v>399</v>
      </c>
      <c r="I22" s="22">
        <f>_xlfn.RANK.EQ($H$22:$H$29,$H$22:$H$29)</f>
        <v>4</v>
      </c>
      <c r="J22" s="3"/>
      <c r="K22" s="12">
        <f>AVERAGE(C22:G22)</f>
        <v>182.4</v>
      </c>
      <c r="L22" s="8">
        <f>MAX(C22:G22)</f>
        <v>202</v>
      </c>
      <c r="V22">
        <f>V23+1</f>
        <v>8</v>
      </c>
      <c r="W22" t="str">
        <f>B29</f>
        <v>Lauri Valdman</v>
      </c>
      <c r="X22">
        <f>H29</f>
        <v>161</v>
      </c>
    </row>
    <row r="23" spans="1:24" x14ac:dyDescent="0.25">
      <c r="A23">
        <f>A22+1</f>
        <v>2</v>
      </c>
      <c r="B23" t="s">
        <v>14</v>
      </c>
      <c r="C23" s="6">
        <v>17</v>
      </c>
      <c r="D23" s="6">
        <v>39</v>
      </c>
      <c r="E23" s="17">
        <v>0</v>
      </c>
      <c r="F23" s="11">
        <v>0</v>
      </c>
      <c r="G23">
        <v>0</v>
      </c>
      <c r="H23" s="21">
        <f>C23+D23</f>
        <v>56</v>
      </c>
      <c r="I23" s="22">
        <f>_xlfn.RANK.EQ($H$22:$H$29,$H$22:$H$29)</f>
        <v>8</v>
      </c>
      <c r="J23" s="3"/>
      <c r="K23" s="12">
        <f>AVERAGE(C23:G23)</f>
        <v>11.2</v>
      </c>
      <c r="L23" s="8">
        <f>MAX(C23:G23)</f>
        <v>39</v>
      </c>
      <c r="V23">
        <f>V24+1</f>
        <v>7</v>
      </c>
      <c r="W23" t="str">
        <f>B28</f>
        <v>Maret Reismaa</v>
      </c>
      <c r="X23">
        <f>H28</f>
        <v>202</v>
      </c>
    </row>
    <row r="24" spans="1:24" x14ac:dyDescent="0.25">
      <c r="A24">
        <f>A23+1</f>
        <v>3</v>
      </c>
      <c r="B24" t="s">
        <v>6</v>
      </c>
      <c r="C24" s="6">
        <v>202</v>
      </c>
      <c r="D24" s="11">
        <v>182</v>
      </c>
      <c r="E24" s="6">
        <v>239</v>
      </c>
      <c r="F24" s="11">
        <v>186</v>
      </c>
      <c r="G24">
        <v>137</v>
      </c>
      <c r="H24" s="21">
        <f>C24+E24</f>
        <v>441</v>
      </c>
      <c r="I24" s="22">
        <f>_xlfn.RANK.EQ($H$22:$H$29,$H$22:$H$29)</f>
        <v>3</v>
      </c>
      <c r="J24" s="3"/>
      <c r="K24" s="12">
        <f>AVERAGE(C24:G24)</f>
        <v>189.2</v>
      </c>
      <c r="L24" s="8">
        <f>MAX(C24:G24)</f>
        <v>239</v>
      </c>
      <c r="V24">
        <f>V25+1</f>
        <v>6</v>
      </c>
      <c r="W24" t="str">
        <f>B27</f>
        <v>Lisette Juhe</v>
      </c>
      <c r="X24">
        <f>H27</f>
        <v>390</v>
      </c>
    </row>
    <row r="25" spans="1:24" x14ac:dyDescent="0.25">
      <c r="A25">
        <f>A24+1</f>
        <v>4</v>
      </c>
      <c r="B25" t="s">
        <v>2</v>
      </c>
      <c r="C25" s="11">
        <v>0</v>
      </c>
      <c r="D25" s="11">
        <v>138</v>
      </c>
      <c r="E25" s="6">
        <v>261</v>
      </c>
      <c r="F25" s="11">
        <v>239</v>
      </c>
      <c r="G25" s="6">
        <v>305</v>
      </c>
      <c r="H25" s="21">
        <f>E25+G25</f>
        <v>566</v>
      </c>
      <c r="I25" s="22">
        <f>_xlfn.RANK.EQ($H$22:$H$29,$H$22:$H$29)</f>
        <v>1</v>
      </c>
      <c r="J25" s="3"/>
      <c r="K25" s="12">
        <f>AVERAGE(C25:G25)</f>
        <v>188.6</v>
      </c>
      <c r="L25" s="8">
        <f>MAX(C25:G25)</f>
        <v>305</v>
      </c>
      <c r="V25">
        <f>V26+1</f>
        <v>5</v>
      </c>
      <c r="W25" t="str">
        <f>B26</f>
        <v>Helen Maiman</v>
      </c>
      <c r="X25">
        <f>H26</f>
        <v>472</v>
      </c>
    </row>
    <row r="26" spans="1:24" x14ac:dyDescent="0.25">
      <c r="A26">
        <f>A25+1</f>
        <v>5</v>
      </c>
      <c r="B26" t="s">
        <v>17</v>
      </c>
      <c r="C26" s="11">
        <v>191</v>
      </c>
      <c r="D26" s="6">
        <v>251</v>
      </c>
      <c r="E26" s="6">
        <v>221</v>
      </c>
      <c r="F26" s="11">
        <v>14</v>
      </c>
      <c r="G26">
        <v>25</v>
      </c>
      <c r="H26" s="21">
        <f>E26+D26</f>
        <v>472</v>
      </c>
      <c r="I26" s="22">
        <f>_xlfn.RANK.EQ($H$22:$H$29,$H$22:$H$29)</f>
        <v>2</v>
      </c>
      <c r="J26" s="3"/>
      <c r="K26" s="12">
        <f>AVERAGE(C26:G26)</f>
        <v>140.4</v>
      </c>
      <c r="L26" s="8">
        <f>MAX(C26:G26)</f>
        <v>251</v>
      </c>
      <c r="V26">
        <f>V27+1</f>
        <v>4</v>
      </c>
      <c r="W26" t="str">
        <f>B25</f>
        <v>Robert Peeling</v>
      </c>
      <c r="X26">
        <f>H25</f>
        <v>566</v>
      </c>
    </row>
    <row r="27" spans="1:24" x14ac:dyDescent="0.25">
      <c r="A27">
        <f>A26+1</f>
        <v>6</v>
      </c>
      <c r="B27" t="s">
        <v>18</v>
      </c>
      <c r="C27" s="11">
        <v>170</v>
      </c>
      <c r="D27" s="6">
        <v>191</v>
      </c>
      <c r="E27" s="6">
        <v>199</v>
      </c>
      <c r="F27">
        <v>112</v>
      </c>
      <c r="G27">
        <v>186</v>
      </c>
      <c r="H27" s="21">
        <f>E27+D27</f>
        <v>390</v>
      </c>
      <c r="I27" s="22">
        <f>_xlfn.RANK.EQ($H$22:$H$29,$H$22:$H$29)</f>
        <v>5</v>
      </c>
      <c r="J27" s="3"/>
      <c r="K27" s="12">
        <f>AVERAGE(C27:G27)</f>
        <v>171.6</v>
      </c>
      <c r="L27" s="8">
        <f>MAX(C27:G27)</f>
        <v>199</v>
      </c>
      <c r="V27">
        <f>V28+1</f>
        <v>3</v>
      </c>
      <c r="W27" t="str">
        <f>B24</f>
        <v>Brigid Ly Palkman</v>
      </c>
      <c r="X27">
        <f>H24</f>
        <v>441</v>
      </c>
    </row>
    <row r="28" spans="1:24" x14ac:dyDescent="0.25">
      <c r="A28">
        <f>A27+1</f>
        <v>7</v>
      </c>
      <c r="B28" t="s">
        <v>19</v>
      </c>
      <c r="C28" s="11">
        <v>0</v>
      </c>
      <c r="D28" s="16">
        <v>5</v>
      </c>
      <c r="E28" s="6">
        <v>169</v>
      </c>
      <c r="F28" s="6">
        <v>33</v>
      </c>
      <c r="G28">
        <v>29</v>
      </c>
      <c r="H28" s="21">
        <f>E28+F28</f>
        <v>202</v>
      </c>
      <c r="I28" s="22">
        <f>_xlfn.RANK.EQ($H$22:$H$29,$H$22:$H$29)</f>
        <v>6</v>
      </c>
      <c r="J28" s="3"/>
      <c r="K28" s="12">
        <f>AVERAGE(C28:G28)</f>
        <v>47.2</v>
      </c>
      <c r="L28" s="8">
        <f>MAX(C28:G28)</f>
        <v>169</v>
      </c>
      <c r="V28">
        <f>V29+1</f>
        <v>2</v>
      </c>
      <c r="W28" t="str">
        <f>B23</f>
        <v>Priit Kivisilla</v>
      </c>
      <c r="X28">
        <f>H23</f>
        <v>56</v>
      </c>
    </row>
    <row r="29" spans="1:24" x14ac:dyDescent="0.25">
      <c r="A29">
        <f>A28+1</f>
        <v>8</v>
      </c>
      <c r="B29" t="s">
        <v>15</v>
      </c>
      <c r="C29" s="6">
        <v>93</v>
      </c>
      <c r="D29" s="11">
        <v>51</v>
      </c>
      <c r="E29" s="6">
        <v>68</v>
      </c>
      <c r="F29">
        <v>12</v>
      </c>
      <c r="G29">
        <v>0</v>
      </c>
      <c r="H29" s="21">
        <f>C29+E29</f>
        <v>161</v>
      </c>
      <c r="I29" s="22">
        <f>_xlfn.RANK.EQ($H$22:$H$29,$H$22:$H$29)</f>
        <v>7</v>
      </c>
      <c r="J29" s="3"/>
      <c r="K29" s="12">
        <f>AVERAGE(C29:G29)</f>
        <v>44.8</v>
      </c>
      <c r="L29" s="8">
        <f>MAX(C29:G29)</f>
        <v>93</v>
      </c>
      <c r="V29">
        <v>1</v>
      </c>
      <c r="W29" t="str">
        <f>B22</f>
        <v>Uku Lepna</v>
      </c>
      <c r="X29">
        <f>H22</f>
        <v>399</v>
      </c>
    </row>
    <row r="30" spans="1:24" x14ac:dyDescent="0.25">
      <c r="K30" s="13">
        <f>AVERAGE(K22:K29)</f>
        <v>121.925</v>
      </c>
      <c r="L30" s="14">
        <f>K30*8</f>
        <v>975.4</v>
      </c>
    </row>
    <row r="31" spans="1:24" x14ac:dyDescent="0.25">
      <c r="L31" s="15">
        <f>L14+L21+L30</f>
        <v>3750.4</v>
      </c>
    </row>
    <row r="32" spans="1:24" x14ac:dyDescent="0.25">
      <c r="L32">
        <f>L31/60</f>
        <v>62.506666666666668</v>
      </c>
    </row>
  </sheetData>
  <sortState ref="Z24:AB31">
    <sortCondition descending="1" ref="AA24:AA31"/>
  </sortState>
  <conditionalFormatting sqref="C2:C13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{7119FC92-09B5-47A5-9110-8759CE9DFD45}</x14:id>
        </ext>
      </extLst>
    </cfRule>
  </conditionalFormatting>
  <conditionalFormatting sqref="C15:C20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{FB5E7FDD-456F-4094-89CD-A15F934256EB}</x14:id>
        </ext>
      </extLst>
    </cfRule>
  </conditionalFormatting>
  <conditionalFormatting sqref="C22:C2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{B8BFEF54-698F-482B-ABF8-EA1969D0E7A8}</x14:id>
        </ext>
      </extLst>
    </cfRule>
  </conditionalFormatting>
  <conditionalFormatting sqref="D2:D1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{CE9ABC8E-1F1A-4697-BACE-B88BEED5701A}</x14:id>
        </ext>
      </extLst>
    </cfRule>
  </conditionalFormatting>
  <conditionalFormatting sqref="D15:D2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{C3399069-4901-4DF0-A0DD-004E602A79F6}</x14:id>
        </ext>
      </extLst>
    </cfRule>
  </conditionalFormatting>
  <conditionalFormatting sqref="D22:D2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{7B4AB63C-A23A-45B6-838E-D26502A4D730}</x14:id>
        </ext>
      </extLst>
    </cfRule>
  </conditionalFormatting>
  <conditionalFormatting sqref="E2:G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{4FD40E12-A77E-4751-BA6C-14989ACA44B1}</x14:id>
        </ext>
      </extLst>
    </cfRule>
  </conditionalFormatting>
  <conditionalFormatting sqref="E15:G2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{061C0ABA-C954-4DDC-BB50-E813A7A5775C}</x14:id>
        </ext>
      </extLst>
    </cfRule>
  </conditionalFormatting>
  <conditionalFormatting sqref="E22:G2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{EB3E3652-E779-46AB-A5E9-495D36120710}</x14:id>
        </ext>
      </extLst>
    </cfRule>
  </conditionalFormatting>
  <conditionalFormatting sqref="L2:L13">
    <cfRule type="colorScale" priority="3">
      <colorScale>
        <cfvo type="min"/>
        <cfvo type="max"/>
        <color theme="8" tint="0.79998168889431442"/>
        <color theme="8" tint="-0.249977111117893"/>
      </colorScale>
    </cfRule>
    <cfRule type="colorScale" priority="6">
      <colorScale>
        <cfvo type="min"/>
        <cfvo type="max"/>
        <color rgb="FFFCFCFF"/>
        <color rgb="FF63BE7B"/>
      </colorScale>
    </cfRule>
  </conditionalFormatting>
  <conditionalFormatting sqref="L15:L20">
    <cfRule type="colorScale" priority="2">
      <colorScale>
        <cfvo type="min"/>
        <cfvo type="max"/>
        <color theme="8" tint="0.79998168889431442"/>
        <color theme="8" tint="-0.249977111117893"/>
      </colorScale>
    </cfRule>
    <cfRule type="colorScale" priority="5">
      <colorScale>
        <cfvo type="min"/>
        <cfvo type="max"/>
        <color rgb="FFFCFCFF"/>
        <color rgb="FF63BE7B"/>
      </colorScale>
    </cfRule>
  </conditionalFormatting>
  <conditionalFormatting sqref="L22:L29">
    <cfRule type="colorScale" priority="1">
      <colorScale>
        <cfvo type="min"/>
        <cfvo type="max"/>
        <color theme="8" tint="0.79998168889431442"/>
        <color theme="8" tint="-0.249977111117893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19FC92-09B5-47A5-9110-8759CE9DFD4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C2:C13</xm:sqref>
        </x14:conditionalFormatting>
        <x14:conditionalFormatting xmlns:xm="http://schemas.microsoft.com/office/excel/2006/main">
          <x14:cfRule type="dataBar" id="{FB5E7FDD-456F-4094-89CD-A15F934256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C15:C20</xm:sqref>
        </x14:conditionalFormatting>
        <x14:conditionalFormatting xmlns:xm="http://schemas.microsoft.com/office/excel/2006/main">
          <x14:cfRule type="dataBar" id="{B8BFEF54-698F-482B-ABF8-EA1969D0E7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C22:C29</xm:sqref>
        </x14:conditionalFormatting>
        <x14:conditionalFormatting xmlns:xm="http://schemas.microsoft.com/office/excel/2006/main">
          <x14:cfRule type="dataBar" id="{CE9ABC8E-1F1A-4697-BACE-B88BEED570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D2:D13</xm:sqref>
        </x14:conditionalFormatting>
        <x14:conditionalFormatting xmlns:xm="http://schemas.microsoft.com/office/excel/2006/main">
          <x14:cfRule type="dataBar" id="{C3399069-4901-4DF0-A0DD-004E602A79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D15:D20</xm:sqref>
        </x14:conditionalFormatting>
        <x14:conditionalFormatting xmlns:xm="http://schemas.microsoft.com/office/excel/2006/main">
          <x14:cfRule type="dataBar" id="{7B4AB63C-A23A-45B6-838E-D26502A4D7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D22:D29</xm:sqref>
        </x14:conditionalFormatting>
        <x14:conditionalFormatting xmlns:xm="http://schemas.microsoft.com/office/excel/2006/main">
          <x14:cfRule type="dataBar" id="{4FD40E12-A77E-4751-BA6C-14989ACA44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E2:G13</xm:sqref>
        </x14:conditionalFormatting>
        <x14:conditionalFormatting xmlns:xm="http://schemas.microsoft.com/office/excel/2006/main">
          <x14:cfRule type="dataBar" id="{061C0ABA-C954-4DDC-BB50-E813A7A577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E15:G20</xm:sqref>
        </x14:conditionalFormatting>
        <x14:conditionalFormatting xmlns:xm="http://schemas.microsoft.com/office/excel/2006/main">
          <x14:cfRule type="dataBar" id="{EB3E3652-E779-46AB-A5E9-495D361207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E22:G29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H2" activeCellId="1" sqref="B2:B11 H2:I11"/>
    </sheetView>
  </sheetViews>
  <sheetFormatPr defaultRowHeight="15" x14ac:dyDescent="0.25"/>
  <cols>
    <col min="2" max="2" width="19.140625" customWidth="1"/>
    <col min="10" max="11" width="4.7109375" customWidth="1"/>
    <col min="12" max="12" width="5.42578125" customWidth="1"/>
  </cols>
  <sheetData>
    <row r="1" spans="1:25" x14ac:dyDescent="0.25">
      <c r="A1" s="2" t="s">
        <v>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27</v>
      </c>
      <c r="H1" s="1" t="s">
        <v>25</v>
      </c>
      <c r="I1" s="1" t="s">
        <v>26</v>
      </c>
      <c r="J1" s="1"/>
      <c r="K1" s="7" t="s">
        <v>32</v>
      </c>
      <c r="L1" s="7" t="s">
        <v>31</v>
      </c>
    </row>
    <row r="2" spans="1:25" x14ac:dyDescent="0.25">
      <c r="A2">
        <v>1</v>
      </c>
      <c r="B2" t="s">
        <v>28</v>
      </c>
      <c r="C2" s="5">
        <v>217</v>
      </c>
      <c r="D2" s="4">
        <v>203</v>
      </c>
      <c r="E2" s="4">
        <v>194</v>
      </c>
      <c r="F2" s="5">
        <v>215</v>
      </c>
      <c r="G2" s="4">
        <v>198</v>
      </c>
      <c r="H2">
        <f>C2+F2</f>
        <v>432</v>
      </c>
      <c r="I2" s="3">
        <f>_xlfn.RANK.EQ($H$2:$H$11,$H$2:$H$11)</f>
        <v>4</v>
      </c>
      <c r="J2" s="3"/>
      <c r="K2" s="12">
        <f>H2/2</f>
        <v>216</v>
      </c>
      <c r="L2" s="8">
        <f t="shared" ref="L2:L11" si="0">MAX(C2:G2)</f>
        <v>217</v>
      </c>
      <c r="W2">
        <f t="shared" ref="W2:W9" si="1">W3+1</f>
        <v>10</v>
      </c>
      <c r="X2" t="str">
        <f>B11</f>
        <v>Mikk-Kaspar Vahtra</v>
      </c>
      <c r="Y2">
        <f>H11</f>
        <v>597</v>
      </c>
    </row>
    <row r="3" spans="1:25" x14ac:dyDescent="0.25">
      <c r="A3">
        <f>A2+1</f>
        <v>2</v>
      </c>
      <c r="B3" t="s">
        <v>3</v>
      </c>
      <c r="C3" s="4">
        <v>153</v>
      </c>
      <c r="D3" s="4">
        <v>228</v>
      </c>
      <c r="E3" s="5">
        <v>255</v>
      </c>
      <c r="F3" s="5">
        <v>237</v>
      </c>
      <c r="G3" s="4">
        <v>229</v>
      </c>
      <c r="H3">
        <f>E3+F3</f>
        <v>492</v>
      </c>
      <c r="I3" s="3">
        <f t="shared" ref="I3:I11" si="2">_xlfn.RANK.EQ($H$2:$H$11,$H$2:$H$11)</f>
        <v>2</v>
      </c>
      <c r="J3" s="3"/>
      <c r="K3" s="12">
        <f t="shared" ref="K3:K11" si="3">H3/2</f>
        <v>246</v>
      </c>
      <c r="L3" s="8">
        <f t="shared" si="0"/>
        <v>255</v>
      </c>
      <c r="W3">
        <f t="shared" si="1"/>
        <v>9</v>
      </c>
      <c r="X3" t="str">
        <f>B10</f>
        <v>Kristen Suuster</v>
      </c>
      <c r="Y3">
        <f>H10</f>
        <v>217</v>
      </c>
    </row>
    <row r="4" spans="1:25" x14ac:dyDescent="0.25">
      <c r="A4">
        <f t="shared" ref="A4:A11" si="4">A3+1</f>
        <v>3</v>
      </c>
      <c r="B4" t="s">
        <v>19</v>
      </c>
      <c r="C4" s="5">
        <v>142</v>
      </c>
      <c r="D4" s="4">
        <v>113</v>
      </c>
      <c r="E4" s="4">
        <v>126</v>
      </c>
      <c r="F4" s="4">
        <v>55</v>
      </c>
      <c r="G4" s="5">
        <v>140</v>
      </c>
      <c r="H4">
        <f>C4+G4</f>
        <v>282</v>
      </c>
      <c r="I4" s="3">
        <f t="shared" si="2"/>
        <v>9</v>
      </c>
      <c r="J4" s="3"/>
      <c r="K4" s="12">
        <f t="shared" si="3"/>
        <v>141</v>
      </c>
      <c r="L4" s="8">
        <f t="shared" si="0"/>
        <v>142</v>
      </c>
      <c r="W4">
        <f t="shared" si="1"/>
        <v>8</v>
      </c>
      <c r="X4" t="str">
        <f>B9</f>
        <v>Robert Peeling</v>
      </c>
      <c r="Y4">
        <f>H9</f>
        <v>402</v>
      </c>
    </row>
    <row r="5" spans="1:25" x14ac:dyDescent="0.25">
      <c r="A5">
        <f t="shared" si="4"/>
        <v>4</v>
      </c>
      <c r="B5" t="s">
        <v>4</v>
      </c>
      <c r="C5" s="5">
        <v>201</v>
      </c>
      <c r="D5" s="4">
        <v>43</v>
      </c>
      <c r="E5" s="4">
        <v>68</v>
      </c>
      <c r="F5" s="5">
        <v>235</v>
      </c>
      <c r="G5" s="4">
        <v>29</v>
      </c>
      <c r="H5">
        <f>C5+F5</f>
        <v>436</v>
      </c>
      <c r="I5" s="3">
        <f t="shared" si="2"/>
        <v>3</v>
      </c>
      <c r="J5" s="3"/>
      <c r="K5" s="12">
        <f t="shared" si="3"/>
        <v>218</v>
      </c>
      <c r="L5" s="8">
        <f t="shared" si="0"/>
        <v>235</v>
      </c>
      <c r="W5">
        <f t="shared" si="1"/>
        <v>7</v>
      </c>
      <c r="X5" t="str">
        <f>B8</f>
        <v>Helen Maiman</v>
      </c>
      <c r="Y5">
        <f>H8</f>
        <v>424</v>
      </c>
    </row>
    <row r="6" spans="1:25" x14ac:dyDescent="0.25">
      <c r="A6">
        <f t="shared" si="4"/>
        <v>5</v>
      </c>
      <c r="B6" t="s">
        <v>18</v>
      </c>
      <c r="C6" s="5">
        <v>172</v>
      </c>
      <c r="D6" s="5">
        <v>174</v>
      </c>
      <c r="E6" s="4">
        <v>13</v>
      </c>
      <c r="F6" s="4">
        <v>0</v>
      </c>
      <c r="G6" s="4">
        <v>0</v>
      </c>
      <c r="H6">
        <f>C6+D6</f>
        <v>346</v>
      </c>
      <c r="I6" s="3">
        <f t="shared" si="2"/>
        <v>8</v>
      </c>
      <c r="J6" s="3"/>
      <c r="K6" s="12">
        <f t="shared" si="3"/>
        <v>173</v>
      </c>
      <c r="L6" s="8">
        <f t="shared" si="0"/>
        <v>174</v>
      </c>
      <c r="W6">
        <f t="shared" si="1"/>
        <v>6</v>
      </c>
      <c r="X6" t="str">
        <f>B7</f>
        <v>Kaidar Tops</v>
      </c>
      <c r="Y6">
        <f>H7</f>
        <v>413</v>
      </c>
    </row>
    <row r="7" spans="1:25" x14ac:dyDescent="0.25">
      <c r="A7">
        <f t="shared" si="4"/>
        <v>6</v>
      </c>
      <c r="B7" t="s">
        <v>5</v>
      </c>
      <c r="C7" s="4">
        <v>50</v>
      </c>
      <c r="D7" s="4">
        <v>24</v>
      </c>
      <c r="E7" s="5">
        <v>177</v>
      </c>
      <c r="F7" s="4">
        <v>169</v>
      </c>
      <c r="G7" s="5">
        <v>236</v>
      </c>
      <c r="H7">
        <f>E7+G7</f>
        <v>413</v>
      </c>
      <c r="I7" s="3">
        <f t="shared" si="2"/>
        <v>6</v>
      </c>
      <c r="J7" s="3"/>
      <c r="K7" s="12">
        <f t="shared" si="3"/>
        <v>206.5</v>
      </c>
      <c r="L7" s="8">
        <f t="shared" si="0"/>
        <v>236</v>
      </c>
      <c r="W7">
        <f t="shared" si="1"/>
        <v>5</v>
      </c>
      <c r="X7" t="str">
        <f>B6</f>
        <v>Lisette Juhe</v>
      </c>
      <c r="Y7">
        <f>H6</f>
        <v>346</v>
      </c>
    </row>
    <row r="8" spans="1:25" x14ac:dyDescent="0.25">
      <c r="A8">
        <f t="shared" si="4"/>
        <v>7</v>
      </c>
      <c r="B8" t="s">
        <v>17</v>
      </c>
      <c r="C8" s="4">
        <v>179</v>
      </c>
      <c r="D8" s="5">
        <v>183</v>
      </c>
      <c r="E8" s="4">
        <v>155</v>
      </c>
      <c r="F8" s="5">
        <v>241</v>
      </c>
      <c r="G8" s="4">
        <v>126</v>
      </c>
      <c r="H8">
        <f>D8+F8</f>
        <v>424</v>
      </c>
      <c r="I8" s="3">
        <f t="shared" si="2"/>
        <v>5</v>
      </c>
      <c r="J8" s="3"/>
      <c r="K8" s="12">
        <f t="shared" si="3"/>
        <v>212</v>
      </c>
      <c r="L8" s="8">
        <f t="shared" si="0"/>
        <v>241</v>
      </c>
      <c r="W8">
        <f t="shared" si="1"/>
        <v>4</v>
      </c>
      <c r="X8" t="str">
        <f>B5</f>
        <v>Rando Mändar</v>
      </c>
      <c r="Y8">
        <f>H5</f>
        <v>436</v>
      </c>
    </row>
    <row r="9" spans="1:25" x14ac:dyDescent="0.25">
      <c r="A9">
        <f t="shared" si="4"/>
        <v>8</v>
      </c>
      <c r="B9" s="4" t="s">
        <v>2</v>
      </c>
      <c r="C9" s="4">
        <v>145</v>
      </c>
      <c r="D9" s="5">
        <v>251</v>
      </c>
      <c r="E9" s="4">
        <v>0</v>
      </c>
      <c r="F9" s="5">
        <v>151</v>
      </c>
      <c r="G9" s="4">
        <v>13</v>
      </c>
      <c r="H9">
        <f>D9+F9</f>
        <v>402</v>
      </c>
      <c r="I9" s="3">
        <f t="shared" si="2"/>
        <v>7</v>
      </c>
      <c r="J9" s="3"/>
      <c r="K9" s="12">
        <f t="shared" si="3"/>
        <v>201</v>
      </c>
      <c r="L9" s="8">
        <f t="shared" si="0"/>
        <v>251</v>
      </c>
      <c r="W9">
        <f t="shared" si="1"/>
        <v>3</v>
      </c>
      <c r="X9" t="str">
        <f>B4</f>
        <v>Maret Reismaa</v>
      </c>
      <c r="Y9">
        <f>H4</f>
        <v>282</v>
      </c>
    </row>
    <row r="10" spans="1:25" x14ac:dyDescent="0.25">
      <c r="A10">
        <f t="shared" si="4"/>
        <v>9</v>
      </c>
      <c r="B10" t="s">
        <v>29</v>
      </c>
      <c r="C10" s="4">
        <v>57</v>
      </c>
      <c r="D10" s="4">
        <v>30</v>
      </c>
      <c r="E10" s="5">
        <v>82</v>
      </c>
      <c r="F10" s="4">
        <v>48</v>
      </c>
      <c r="G10" s="5">
        <v>135</v>
      </c>
      <c r="H10">
        <f>E10+G10</f>
        <v>217</v>
      </c>
      <c r="I10" s="3">
        <f t="shared" si="2"/>
        <v>10</v>
      </c>
      <c r="J10" s="3"/>
      <c r="K10" s="12">
        <f t="shared" si="3"/>
        <v>108.5</v>
      </c>
      <c r="L10" s="8">
        <f t="shared" si="0"/>
        <v>135</v>
      </c>
      <c r="W10">
        <f>W11+1</f>
        <v>2</v>
      </c>
      <c r="X10" t="str">
        <f>B3</f>
        <v>Karl-Markus Pabos</v>
      </c>
      <c r="Y10">
        <f>H3</f>
        <v>492</v>
      </c>
    </row>
    <row r="11" spans="1:25" x14ac:dyDescent="0.25">
      <c r="A11">
        <f t="shared" si="4"/>
        <v>10</v>
      </c>
      <c r="B11" t="s">
        <v>1</v>
      </c>
      <c r="C11" s="4">
        <v>260</v>
      </c>
      <c r="D11" s="4">
        <v>250</v>
      </c>
      <c r="E11" s="4">
        <v>75</v>
      </c>
      <c r="F11" s="5">
        <v>303</v>
      </c>
      <c r="G11" s="5">
        <v>294</v>
      </c>
      <c r="H11">
        <f>F11+G11</f>
        <v>597</v>
      </c>
      <c r="I11" s="3">
        <f t="shared" si="2"/>
        <v>1</v>
      </c>
      <c r="J11" s="3"/>
      <c r="K11" s="12">
        <f t="shared" si="3"/>
        <v>298.5</v>
      </c>
      <c r="L11" s="8">
        <f t="shared" si="0"/>
        <v>303</v>
      </c>
      <c r="W11">
        <v>1</v>
      </c>
      <c r="X11" t="str">
        <f>B2</f>
        <v>Janno Liit</v>
      </c>
      <c r="Y11">
        <f>H2</f>
        <v>432</v>
      </c>
    </row>
    <row r="12" spans="1:25" x14ac:dyDescent="0.25">
      <c r="C12" s="4"/>
      <c r="D12" s="4"/>
      <c r="E12" s="4"/>
      <c r="F12" s="4"/>
      <c r="G12" s="4"/>
      <c r="I12" s="3"/>
      <c r="J12" s="3"/>
      <c r="K12" s="3"/>
      <c r="L12" s="8"/>
    </row>
    <row r="13" spans="1:25" x14ac:dyDescent="0.25">
      <c r="I13" s="3"/>
      <c r="J13" s="3"/>
      <c r="K13" s="3"/>
    </row>
    <row r="14" spans="1:25" x14ac:dyDescent="0.25">
      <c r="A14" s="2" t="s">
        <v>12</v>
      </c>
    </row>
    <row r="15" spans="1:25" x14ac:dyDescent="0.25">
      <c r="A15">
        <v>1</v>
      </c>
      <c r="B15" t="s">
        <v>30</v>
      </c>
      <c r="C15" s="4">
        <v>12</v>
      </c>
      <c r="D15" s="4">
        <v>55</v>
      </c>
      <c r="E15" s="4">
        <v>126</v>
      </c>
      <c r="F15" s="5">
        <v>219</v>
      </c>
      <c r="G15" s="5">
        <v>186</v>
      </c>
      <c r="H15">
        <f>F15+G15</f>
        <v>405</v>
      </c>
      <c r="I15" s="3">
        <f>_xlfn.RANK.EQ($H$15:$H$20,$H$15:$H$20)</f>
        <v>2</v>
      </c>
      <c r="J15" s="3"/>
      <c r="K15" s="12">
        <f t="shared" ref="K15:K18" si="5">H15/2</f>
        <v>202.5</v>
      </c>
      <c r="L15" s="8">
        <f t="shared" ref="L15:L18" si="6">MAX(C15:G15)</f>
        <v>219</v>
      </c>
      <c r="W15">
        <f t="shared" ref="W15:W16" si="7">W16+1</f>
        <v>4</v>
      </c>
      <c r="X15" t="str">
        <f>B18</f>
        <v>Priit Kivisilla</v>
      </c>
      <c r="Y15">
        <f>H18</f>
        <v>193</v>
      </c>
    </row>
    <row r="16" spans="1:25" x14ac:dyDescent="0.25">
      <c r="A16">
        <f>A15+1</f>
        <v>2</v>
      </c>
      <c r="B16" t="s">
        <v>13</v>
      </c>
      <c r="C16" s="4">
        <v>118</v>
      </c>
      <c r="D16" s="4">
        <v>179</v>
      </c>
      <c r="E16" s="5">
        <v>185</v>
      </c>
      <c r="F16" s="5">
        <v>203</v>
      </c>
      <c r="G16" s="4">
        <v>0</v>
      </c>
      <c r="H16">
        <f>E16+F16</f>
        <v>388</v>
      </c>
      <c r="I16" s="3">
        <f t="shared" ref="I16:I18" si="8">_xlfn.RANK.EQ($H$15:$H$20,$H$15:$H$20)</f>
        <v>3</v>
      </c>
      <c r="J16" s="3"/>
      <c r="K16" s="12">
        <f t="shared" si="5"/>
        <v>194</v>
      </c>
      <c r="L16" s="8">
        <f t="shared" si="6"/>
        <v>203</v>
      </c>
      <c r="W16">
        <f t="shared" si="7"/>
        <v>3</v>
      </c>
      <c r="X16" t="str">
        <f>B17</f>
        <v>Lauri Valdman</v>
      </c>
      <c r="Y16">
        <f>H17</f>
        <v>502</v>
      </c>
    </row>
    <row r="17" spans="1:25" x14ac:dyDescent="0.25">
      <c r="A17">
        <f t="shared" ref="A17:A18" si="9">A16+1</f>
        <v>3</v>
      </c>
      <c r="B17" s="4" t="s">
        <v>15</v>
      </c>
      <c r="C17" s="4">
        <v>218</v>
      </c>
      <c r="D17" s="5">
        <v>259</v>
      </c>
      <c r="E17" s="4">
        <v>229</v>
      </c>
      <c r="F17" s="5">
        <v>243</v>
      </c>
      <c r="G17" s="4">
        <v>0</v>
      </c>
      <c r="H17">
        <f>D17+F17</f>
        <v>502</v>
      </c>
      <c r="I17" s="3">
        <f t="shared" si="8"/>
        <v>1</v>
      </c>
      <c r="J17" s="3"/>
      <c r="K17" s="12">
        <f t="shared" si="5"/>
        <v>251</v>
      </c>
      <c r="L17" s="8">
        <f t="shared" si="6"/>
        <v>259</v>
      </c>
      <c r="W17">
        <f>W18+1</f>
        <v>2</v>
      </c>
      <c r="X17" t="str">
        <f>B16</f>
        <v>Uku Lepna</v>
      </c>
      <c r="Y17">
        <f>H16</f>
        <v>388</v>
      </c>
    </row>
    <row r="18" spans="1:25" x14ac:dyDescent="0.25">
      <c r="A18">
        <f t="shared" si="9"/>
        <v>4</v>
      </c>
      <c r="B18" t="s">
        <v>14</v>
      </c>
      <c r="C18" s="4">
        <v>86</v>
      </c>
      <c r="D18" s="5">
        <v>92</v>
      </c>
      <c r="E18" s="4">
        <v>75</v>
      </c>
      <c r="F18" s="5">
        <v>101</v>
      </c>
      <c r="G18" s="4">
        <v>0</v>
      </c>
      <c r="H18">
        <f>D18+F18</f>
        <v>193</v>
      </c>
      <c r="I18" s="3">
        <f t="shared" si="8"/>
        <v>4</v>
      </c>
      <c r="J18" s="3"/>
      <c r="K18" s="12">
        <f t="shared" si="5"/>
        <v>96.5</v>
      </c>
      <c r="L18" s="8">
        <f t="shared" si="6"/>
        <v>101</v>
      </c>
      <c r="W18">
        <v>1</v>
      </c>
      <c r="X18" t="str">
        <f>B15</f>
        <v>Birgid-Ly Palkman</v>
      </c>
      <c r="Y18">
        <f>H15</f>
        <v>405</v>
      </c>
    </row>
    <row r="19" spans="1:25" x14ac:dyDescent="0.25">
      <c r="I19" s="3"/>
      <c r="J19" s="3"/>
      <c r="K19" s="3"/>
    </row>
    <row r="20" spans="1:25" x14ac:dyDescent="0.25">
      <c r="I20" s="3"/>
      <c r="J20" s="3"/>
      <c r="K20" s="3"/>
    </row>
    <row r="21" spans="1:25" x14ac:dyDescent="0.25">
      <c r="A21" s="2" t="s">
        <v>16</v>
      </c>
    </row>
    <row r="22" spans="1:25" x14ac:dyDescent="0.25">
      <c r="A22">
        <v>1</v>
      </c>
      <c r="B22" t="s">
        <v>30</v>
      </c>
      <c r="C22" s="4">
        <v>150</v>
      </c>
      <c r="D22" s="4">
        <v>147</v>
      </c>
      <c r="E22" s="5">
        <v>230</v>
      </c>
      <c r="F22" s="4">
        <v>208</v>
      </c>
      <c r="G22" s="5">
        <v>229</v>
      </c>
      <c r="H22">
        <f>E22+G22</f>
        <v>459</v>
      </c>
      <c r="I22" s="3">
        <f>_xlfn.RANK.EQ($H$22:$H$29,$H$22:$H$29)</f>
        <v>3</v>
      </c>
      <c r="J22" s="3"/>
      <c r="K22" s="12">
        <f t="shared" ref="K22:K26" si="10">H22/2</f>
        <v>229.5</v>
      </c>
      <c r="L22" s="8">
        <f t="shared" ref="L22:L26" si="11">MAX(C22:G22)</f>
        <v>230</v>
      </c>
      <c r="W22">
        <f t="shared" ref="W22:W24" si="12">W23+1</f>
        <v>5</v>
      </c>
      <c r="X22" t="str">
        <f>B26</f>
        <v>Lauri Valdman</v>
      </c>
      <c r="Y22">
        <f>H26</f>
        <v>488</v>
      </c>
    </row>
    <row r="23" spans="1:25" x14ac:dyDescent="0.25">
      <c r="A23">
        <f>A22+1</f>
        <v>2</v>
      </c>
      <c r="B23" t="s">
        <v>17</v>
      </c>
      <c r="C23" s="4">
        <v>225</v>
      </c>
      <c r="D23" s="5">
        <v>265</v>
      </c>
      <c r="E23" s="4">
        <v>261</v>
      </c>
      <c r="F23" s="4">
        <v>229</v>
      </c>
      <c r="G23" s="5">
        <v>277</v>
      </c>
      <c r="H23">
        <f>D23+G23</f>
        <v>542</v>
      </c>
      <c r="I23" s="3">
        <f t="shared" ref="I23:I26" si="13">_xlfn.RANK.EQ($H$22:$H$29,$H$22:$H$29)</f>
        <v>1</v>
      </c>
      <c r="J23" s="3"/>
      <c r="K23" s="12">
        <f t="shared" si="10"/>
        <v>271</v>
      </c>
      <c r="L23" s="8">
        <f t="shared" si="11"/>
        <v>277</v>
      </c>
      <c r="W23">
        <f t="shared" si="12"/>
        <v>4</v>
      </c>
      <c r="X23" t="str">
        <f>B25</f>
        <v>Priit Kivisilla</v>
      </c>
      <c r="Y23">
        <f>H25</f>
        <v>247</v>
      </c>
    </row>
    <row r="24" spans="1:25" x14ac:dyDescent="0.25">
      <c r="A24">
        <f t="shared" ref="A24:A26" si="14">A23+1</f>
        <v>3</v>
      </c>
      <c r="B24" t="s">
        <v>13</v>
      </c>
      <c r="C24" s="4">
        <v>15</v>
      </c>
      <c r="D24" s="5">
        <v>82</v>
      </c>
      <c r="E24" s="5">
        <v>205</v>
      </c>
      <c r="F24" s="4">
        <v>2</v>
      </c>
      <c r="G24" s="4">
        <v>0</v>
      </c>
      <c r="H24">
        <f>D24+E24</f>
        <v>287</v>
      </c>
      <c r="I24" s="3">
        <f t="shared" si="13"/>
        <v>4</v>
      </c>
      <c r="J24" s="3"/>
      <c r="K24" s="12">
        <f t="shared" si="10"/>
        <v>143.5</v>
      </c>
      <c r="L24" s="8">
        <f t="shared" si="11"/>
        <v>205</v>
      </c>
      <c r="W24">
        <f t="shared" si="12"/>
        <v>3</v>
      </c>
      <c r="X24" t="str">
        <f>B24</f>
        <v>Uku Lepna</v>
      </c>
      <c r="Y24">
        <f>H24</f>
        <v>287</v>
      </c>
    </row>
    <row r="25" spans="1:25" x14ac:dyDescent="0.25">
      <c r="A25">
        <f t="shared" si="14"/>
        <v>4</v>
      </c>
      <c r="B25" t="s">
        <v>14</v>
      </c>
      <c r="C25" s="5">
        <v>130</v>
      </c>
      <c r="D25" s="4">
        <v>112</v>
      </c>
      <c r="E25" s="5">
        <v>117</v>
      </c>
      <c r="F25" s="4">
        <v>60</v>
      </c>
      <c r="G25" s="4">
        <v>0</v>
      </c>
      <c r="H25">
        <f>C25+E25</f>
        <v>247</v>
      </c>
      <c r="I25" s="3">
        <f t="shared" si="13"/>
        <v>5</v>
      </c>
      <c r="J25" s="3"/>
      <c r="K25" s="12">
        <f t="shared" si="10"/>
        <v>123.5</v>
      </c>
      <c r="L25" s="8">
        <f t="shared" si="11"/>
        <v>130</v>
      </c>
      <c r="W25">
        <f>W26+1</f>
        <v>2</v>
      </c>
      <c r="X25" t="str">
        <f>B23</f>
        <v>Helen Maiman</v>
      </c>
      <c r="Y25">
        <f>H23</f>
        <v>542</v>
      </c>
    </row>
    <row r="26" spans="1:25" x14ac:dyDescent="0.25">
      <c r="A26">
        <f t="shared" si="14"/>
        <v>5</v>
      </c>
      <c r="B26" t="s">
        <v>15</v>
      </c>
      <c r="C26" s="4">
        <v>0</v>
      </c>
      <c r="D26" s="4">
        <v>91</v>
      </c>
      <c r="E26" s="5">
        <v>256</v>
      </c>
      <c r="F26" s="5">
        <v>232</v>
      </c>
      <c r="G26" s="4">
        <v>74</v>
      </c>
      <c r="H26">
        <f>E26+F26</f>
        <v>488</v>
      </c>
      <c r="I26" s="3">
        <f t="shared" si="13"/>
        <v>2</v>
      </c>
      <c r="J26" s="3"/>
      <c r="K26" s="12">
        <f t="shared" si="10"/>
        <v>244</v>
      </c>
      <c r="L26" s="8">
        <f t="shared" si="11"/>
        <v>256</v>
      </c>
      <c r="W26">
        <v>1</v>
      </c>
      <c r="X26" t="str">
        <f>B22</f>
        <v>Birgid-Ly Palkman</v>
      </c>
      <c r="Y26">
        <f>H22</f>
        <v>459</v>
      </c>
    </row>
    <row r="27" spans="1:25" x14ac:dyDescent="0.25">
      <c r="I27" s="3"/>
      <c r="J27" s="3"/>
      <c r="K27" s="3"/>
    </row>
    <row r="28" spans="1:25" x14ac:dyDescent="0.25">
      <c r="I28" s="3"/>
      <c r="J28" s="3"/>
      <c r="K28" s="3"/>
    </row>
    <row r="29" spans="1:25" x14ac:dyDescent="0.25">
      <c r="I29" s="3"/>
      <c r="J29" s="3"/>
      <c r="K29" s="3"/>
    </row>
  </sheetData>
  <conditionalFormatting sqref="C2:C13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{16CFE547-D6ED-49D0-870B-0B08E9B418AE}</x14:id>
        </ext>
      </extLst>
    </cfRule>
  </conditionalFormatting>
  <conditionalFormatting sqref="C15:C20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{E37C8EDC-D76B-4AA4-A9AA-4D3C7211DDDD}</x14:id>
        </ext>
      </extLst>
    </cfRule>
  </conditionalFormatting>
  <conditionalFormatting sqref="C22:C2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{F34E894F-E03E-4056-B4F4-2BD65F213282}</x14:id>
        </ext>
      </extLst>
    </cfRule>
  </conditionalFormatting>
  <conditionalFormatting sqref="D2:D1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{1F5EC645-BCA4-4B2E-A136-7F6F80F6C992}</x14:id>
        </ext>
      </extLst>
    </cfRule>
  </conditionalFormatting>
  <conditionalFormatting sqref="D15:D2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{1C088C9D-A331-4F15-8AA2-102C51861EF5}</x14:id>
        </ext>
      </extLst>
    </cfRule>
  </conditionalFormatting>
  <conditionalFormatting sqref="D22:D2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{BA90CABF-D64C-4B2E-8E10-EDA60E2D76D2}</x14:id>
        </ext>
      </extLst>
    </cfRule>
  </conditionalFormatting>
  <conditionalFormatting sqref="E2:G1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{1C3127AE-9888-454E-A310-52A22928DFC6}</x14:id>
        </ext>
      </extLst>
    </cfRule>
  </conditionalFormatting>
  <conditionalFormatting sqref="E15:G2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{73A9D60A-F8E4-438F-9F2A-84428FC38C81}</x14:id>
        </ext>
      </extLst>
    </cfRule>
  </conditionalFormatting>
  <conditionalFormatting sqref="E22:G2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{646FB5D5-78C9-4D6C-95FA-E44081899947}</x14:id>
        </ext>
      </extLst>
    </cfRule>
  </conditionalFormatting>
  <conditionalFormatting sqref="L2:L12">
    <cfRule type="colorScale" priority="5">
      <colorScale>
        <cfvo type="min"/>
        <cfvo type="max"/>
        <color theme="8" tint="0.79998168889431442"/>
        <color theme="8" tint="-0.249977111117893"/>
      </colorScale>
    </cfRule>
    <cfRule type="colorScale" priority="6">
      <colorScale>
        <cfvo type="min"/>
        <cfvo type="max"/>
        <color rgb="FFFCFCFF"/>
        <color rgb="FF63BE7B"/>
      </colorScale>
    </cfRule>
  </conditionalFormatting>
  <conditionalFormatting sqref="L15:L18">
    <cfRule type="colorScale" priority="3">
      <colorScale>
        <cfvo type="min"/>
        <cfvo type="max"/>
        <color theme="8" tint="0.79998168889431442"/>
        <color theme="8" tint="-0.249977111117893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conditionalFormatting sqref="L22:L26">
    <cfRule type="colorScale" priority="1">
      <colorScale>
        <cfvo type="min"/>
        <cfvo type="max"/>
        <color theme="8" tint="0.79998168889431442"/>
        <color theme="8" tint="-0.249977111117893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CFE547-D6ED-49D0-870B-0B08E9B418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C2:C13</xm:sqref>
        </x14:conditionalFormatting>
        <x14:conditionalFormatting xmlns:xm="http://schemas.microsoft.com/office/excel/2006/main">
          <x14:cfRule type="dataBar" id="{E37C8EDC-D76B-4AA4-A9AA-4D3C7211DD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C15:C20</xm:sqref>
        </x14:conditionalFormatting>
        <x14:conditionalFormatting xmlns:xm="http://schemas.microsoft.com/office/excel/2006/main">
          <x14:cfRule type="dataBar" id="{F34E894F-E03E-4056-B4F4-2BD65F21328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C22:C29</xm:sqref>
        </x14:conditionalFormatting>
        <x14:conditionalFormatting xmlns:xm="http://schemas.microsoft.com/office/excel/2006/main">
          <x14:cfRule type="dataBar" id="{1F5EC645-BCA4-4B2E-A136-7F6F80F6C9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D2:D13</xm:sqref>
        </x14:conditionalFormatting>
        <x14:conditionalFormatting xmlns:xm="http://schemas.microsoft.com/office/excel/2006/main">
          <x14:cfRule type="dataBar" id="{1C088C9D-A331-4F15-8AA2-102C51861E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D15:D20</xm:sqref>
        </x14:conditionalFormatting>
        <x14:conditionalFormatting xmlns:xm="http://schemas.microsoft.com/office/excel/2006/main">
          <x14:cfRule type="dataBar" id="{BA90CABF-D64C-4B2E-8E10-EDA60E2D76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D22:D29</xm:sqref>
        </x14:conditionalFormatting>
        <x14:conditionalFormatting xmlns:xm="http://schemas.microsoft.com/office/excel/2006/main">
          <x14:cfRule type="dataBar" id="{1C3127AE-9888-454E-A310-52A22928DF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E2:G13</xm:sqref>
        </x14:conditionalFormatting>
        <x14:conditionalFormatting xmlns:xm="http://schemas.microsoft.com/office/excel/2006/main">
          <x14:cfRule type="dataBar" id="{73A9D60A-F8E4-438F-9F2A-84428FC38C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E15:G20</xm:sqref>
        </x14:conditionalFormatting>
        <x14:conditionalFormatting xmlns:xm="http://schemas.microsoft.com/office/excel/2006/main">
          <x14:cfRule type="dataBar" id="{646FB5D5-78C9-4D6C-95FA-E440818999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E22:G29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D1048576"/>
    </sheetView>
  </sheetViews>
  <sheetFormatPr defaultRowHeight="15" x14ac:dyDescent="0.25"/>
  <cols>
    <col min="1" max="1" width="17" customWidth="1"/>
    <col min="2" max="2" width="10.140625" bestFit="1" customWidth="1"/>
  </cols>
  <sheetData>
    <row r="1" spans="1:3" x14ac:dyDescent="0.25">
      <c r="A1" s="2" t="s">
        <v>0</v>
      </c>
      <c r="B1" s="19">
        <v>40873</v>
      </c>
    </row>
    <row r="2" spans="1:3" x14ac:dyDescent="0.25">
      <c r="A2" t="s">
        <v>20</v>
      </c>
      <c r="B2">
        <v>609</v>
      </c>
      <c r="C2">
        <v>1</v>
      </c>
    </row>
    <row r="3" spans="1:3" x14ac:dyDescent="0.25">
      <c r="A3" t="s">
        <v>1</v>
      </c>
      <c r="B3">
        <v>598</v>
      </c>
      <c r="C3">
        <v>2</v>
      </c>
    </row>
    <row r="4" spans="1:3" x14ac:dyDescent="0.25">
      <c r="A4" t="s">
        <v>5</v>
      </c>
      <c r="B4">
        <v>517</v>
      </c>
      <c r="C4">
        <v>3</v>
      </c>
    </row>
    <row r="5" spans="1:3" x14ac:dyDescent="0.25">
      <c r="A5" t="s">
        <v>3</v>
      </c>
      <c r="B5">
        <v>448</v>
      </c>
      <c r="C5">
        <v>4</v>
      </c>
    </row>
    <row r="6" spans="1:3" x14ac:dyDescent="0.25">
      <c r="A6" t="s">
        <v>9</v>
      </c>
      <c r="B6">
        <v>445</v>
      </c>
      <c r="C6">
        <v>5</v>
      </c>
    </row>
    <row r="7" spans="1:3" x14ac:dyDescent="0.25">
      <c r="A7" t="s">
        <v>33</v>
      </c>
      <c r="B7">
        <v>441</v>
      </c>
      <c r="C7">
        <v>6</v>
      </c>
    </row>
    <row r="8" spans="1:3" x14ac:dyDescent="0.25">
      <c r="A8" t="s">
        <v>8</v>
      </c>
      <c r="B8">
        <v>391</v>
      </c>
      <c r="C8">
        <v>7</v>
      </c>
    </row>
    <row r="9" spans="1:3" x14ac:dyDescent="0.25">
      <c r="A9" t="s">
        <v>4</v>
      </c>
      <c r="B9">
        <v>367</v>
      </c>
      <c r="C9">
        <v>8</v>
      </c>
    </row>
    <row r="10" spans="1:3" x14ac:dyDescent="0.25">
      <c r="A10" t="s">
        <v>7</v>
      </c>
      <c r="B10">
        <v>360</v>
      </c>
      <c r="C10">
        <v>9</v>
      </c>
    </row>
    <row r="11" spans="1:3" x14ac:dyDescent="0.25">
      <c r="A11" t="s">
        <v>11</v>
      </c>
      <c r="B11">
        <v>308</v>
      </c>
      <c r="C11">
        <v>10</v>
      </c>
    </row>
    <row r="12" spans="1:3" x14ac:dyDescent="0.25">
      <c r="A12" t="s">
        <v>10</v>
      </c>
      <c r="B12">
        <v>304</v>
      </c>
      <c r="C12">
        <v>11</v>
      </c>
    </row>
    <row r="13" spans="1:3" x14ac:dyDescent="0.25">
      <c r="A13" t="s">
        <v>2</v>
      </c>
      <c r="B13">
        <v>259</v>
      </c>
      <c r="C13">
        <v>12</v>
      </c>
    </row>
    <row r="15" spans="1:3" x14ac:dyDescent="0.25">
      <c r="A15" s="2" t="s">
        <v>34</v>
      </c>
    </row>
    <row r="16" spans="1:3" x14ac:dyDescent="0.25">
      <c r="A16" t="s">
        <v>15</v>
      </c>
      <c r="B16">
        <v>672</v>
      </c>
      <c r="C16">
        <v>1</v>
      </c>
    </row>
    <row r="17" spans="1:3" x14ac:dyDescent="0.25">
      <c r="A17" t="s">
        <v>17</v>
      </c>
      <c r="B17">
        <v>568</v>
      </c>
      <c r="C17">
        <v>2</v>
      </c>
    </row>
    <row r="18" spans="1:3" x14ac:dyDescent="0.25">
      <c r="A18" t="s">
        <v>13</v>
      </c>
      <c r="B18">
        <v>396</v>
      </c>
      <c r="C18">
        <v>3</v>
      </c>
    </row>
    <row r="19" spans="1:3" x14ac:dyDescent="0.25">
      <c r="A19" t="s">
        <v>33</v>
      </c>
      <c r="B19">
        <v>357</v>
      </c>
      <c r="C19">
        <v>4</v>
      </c>
    </row>
    <row r="20" spans="1:3" x14ac:dyDescent="0.25">
      <c r="A20" t="s">
        <v>1</v>
      </c>
      <c r="B20">
        <v>291</v>
      </c>
      <c r="C20">
        <v>5</v>
      </c>
    </row>
    <row r="21" spans="1:3" x14ac:dyDescent="0.25">
      <c r="A21" t="s">
        <v>14</v>
      </c>
      <c r="B21">
        <v>270</v>
      </c>
      <c r="C21">
        <v>6</v>
      </c>
    </row>
    <row r="23" spans="1:3" x14ac:dyDescent="0.25">
      <c r="A23" s="2" t="s">
        <v>16</v>
      </c>
    </row>
    <row r="24" spans="1:3" x14ac:dyDescent="0.25">
      <c r="A24" t="s">
        <v>2</v>
      </c>
      <c r="B24">
        <v>566</v>
      </c>
      <c r="C24">
        <v>1</v>
      </c>
    </row>
    <row r="25" spans="1:3" x14ac:dyDescent="0.25">
      <c r="A25" t="s">
        <v>17</v>
      </c>
      <c r="B25">
        <v>472</v>
      </c>
      <c r="C25">
        <v>2</v>
      </c>
    </row>
    <row r="26" spans="1:3" x14ac:dyDescent="0.25">
      <c r="A26" t="s">
        <v>33</v>
      </c>
      <c r="B26">
        <v>441</v>
      </c>
      <c r="C26">
        <v>3</v>
      </c>
    </row>
    <row r="27" spans="1:3" x14ac:dyDescent="0.25">
      <c r="A27" t="s">
        <v>13</v>
      </c>
      <c r="B27">
        <v>399</v>
      </c>
      <c r="C27">
        <v>4</v>
      </c>
    </row>
    <row r="28" spans="1:3" x14ac:dyDescent="0.25">
      <c r="A28" t="s">
        <v>18</v>
      </c>
      <c r="B28">
        <v>390</v>
      </c>
      <c r="C28">
        <v>5</v>
      </c>
    </row>
    <row r="29" spans="1:3" x14ac:dyDescent="0.25">
      <c r="A29" t="s">
        <v>19</v>
      </c>
      <c r="B29">
        <v>202</v>
      </c>
      <c r="C29">
        <v>6</v>
      </c>
    </row>
    <row r="30" spans="1:3" x14ac:dyDescent="0.25">
      <c r="A30" t="s">
        <v>15</v>
      </c>
      <c r="B30">
        <v>161</v>
      </c>
      <c r="C30">
        <v>7</v>
      </c>
    </row>
    <row r="31" spans="1:3" x14ac:dyDescent="0.25">
      <c r="A31" t="s">
        <v>14</v>
      </c>
      <c r="B31">
        <v>56</v>
      </c>
      <c r="C31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J1048576"/>
    </sheetView>
  </sheetViews>
  <sheetFormatPr defaultRowHeight="15" x14ac:dyDescent="0.25"/>
  <cols>
    <col min="2" max="2" width="16.5703125" customWidth="1"/>
    <col min="3" max="3" width="10.140625" bestFit="1" customWidth="1"/>
    <col min="5" max="5" width="10.140625" bestFit="1" customWidth="1"/>
  </cols>
  <sheetData>
    <row r="1" spans="1:9" x14ac:dyDescent="0.25">
      <c r="A1" s="2" t="s">
        <v>0</v>
      </c>
      <c r="C1" s="19">
        <v>40649</v>
      </c>
      <c r="D1" s="1" t="s">
        <v>26</v>
      </c>
      <c r="E1" s="19">
        <v>40873</v>
      </c>
      <c r="F1" s="1" t="s">
        <v>26</v>
      </c>
      <c r="H1" s="1" t="s">
        <v>25</v>
      </c>
      <c r="I1" s="1" t="s">
        <v>26</v>
      </c>
    </row>
    <row r="2" spans="1:9" x14ac:dyDescent="0.25">
      <c r="B2" t="s">
        <v>1</v>
      </c>
      <c r="C2">
        <v>597</v>
      </c>
      <c r="D2" s="3">
        <v>1</v>
      </c>
      <c r="E2">
        <v>598</v>
      </c>
      <c r="F2">
        <v>2</v>
      </c>
      <c r="H2" s="15">
        <f>C2+E2</f>
        <v>1195</v>
      </c>
      <c r="I2" s="3">
        <f>_xlfn.RANK.EQ($H$2:$H$18,$H$2:$H$18)</f>
        <v>1</v>
      </c>
    </row>
    <row r="3" spans="1:9" x14ac:dyDescent="0.25">
      <c r="B3" t="s">
        <v>3</v>
      </c>
      <c r="C3">
        <v>492</v>
      </c>
      <c r="D3" s="3">
        <v>2</v>
      </c>
      <c r="E3">
        <v>448</v>
      </c>
      <c r="F3">
        <v>4</v>
      </c>
      <c r="H3" s="15">
        <f>C3+E3</f>
        <v>940</v>
      </c>
      <c r="I3" s="3">
        <f>_xlfn.RANK.EQ($H$2:$H$18,$H$2:$H$18)</f>
        <v>2</v>
      </c>
    </row>
    <row r="4" spans="1:9" x14ac:dyDescent="0.25">
      <c r="B4" t="s">
        <v>5</v>
      </c>
      <c r="C4">
        <v>413</v>
      </c>
      <c r="D4" s="3">
        <v>6</v>
      </c>
      <c r="E4">
        <v>517</v>
      </c>
      <c r="F4">
        <v>3</v>
      </c>
      <c r="H4" s="15">
        <f>C4+E4</f>
        <v>930</v>
      </c>
      <c r="I4" s="3">
        <f>_xlfn.RANK.EQ($H$2:$H$18,$H$2:$H$18)</f>
        <v>3</v>
      </c>
    </row>
    <row r="5" spans="1:9" x14ac:dyDescent="0.25">
      <c r="B5" t="s">
        <v>4</v>
      </c>
      <c r="C5">
        <v>436</v>
      </c>
      <c r="D5" s="3">
        <v>3</v>
      </c>
      <c r="E5">
        <v>367</v>
      </c>
      <c r="F5">
        <v>8</v>
      </c>
      <c r="H5" s="15">
        <f>C5+E5</f>
        <v>803</v>
      </c>
      <c r="I5" s="3">
        <f>_xlfn.RANK.EQ($H$2:$H$18,$H$2:$H$18)</f>
        <v>4</v>
      </c>
    </row>
    <row r="6" spans="1:9" x14ac:dyDescent="0.25">
      <c r="B6" s="4" t="s">
        <v>2</v>
      </c>
      <c r="C6">
        <v>402</v>
      </c>
      <c r="D6" s="3">
        <v>7</v>
      </c>
      <c r="E6">
        <v>259</v>
      </c>
      <c r="F6">
        <v>12</v>
      </c>
      <c r="H6" s="15">
        <f>C6+E6</f>
        <v>661</v>
      </c>
      <c r="I6" s="3">
        <f>_xlfn.RANK.EQ($H$2:$H$18,$H$2:$H$18)</f>
        <v>5</v>
      </c>
    </row>
    <row r="7" spans="1:9" x14ac:dyDescent="0.25">
      <c r="B7" t="s">
        <v>20</v>
      </c>
      <c r="E7">
        <v>609</v>
      </c>
      <c r="F7">
        <v>1</v>
      </c>
      <c r="H7" s="15">
        <f>C7+E7</f>
        <v>609</v>
      </c>
      <c r="I7" s="3">
        <f>_xlfn.RANK.EQ($H$2:$H$18,$H$2:$H$18)</f>
        <v>6</v>
      </c>
    </row>
    <row r="8" spans="1:9" x14ac:dyDescent="0.25">
      <c r="B8" t="s">
        <v>9</v>
      </c>
      <c r="E8">
        <v>445</v>
      </c>
      <c r="F8">
        <v>5</v>
      </c>
      <c r="H8" s="15">
        <f>C8+E8</f>
        <v>445</v>
      </c>
      <c r="I8" s="3">
        <f>_xlfn.RANK.EQ($H$2:$H$18,$H$2:$H$18)</f>
        <v>7</v>
      </c>
    </row>
    <row r="9" spans="1:9" x14ac:dyDescent="0.25">
      <c r="B9" t="s">
        <v>6</v>
      </c>
      <c r="E9">
        <v>441</v>
      </c>
      <c r="F9">
        <v>6</v>
      </c>
      <c r="H9" s="15">
        <f>C9+E9</f>
        <v>441</v>
      </c>
      <c r="I9" s="3">
        <f>_xlfn.RANK.EQ($H$2:$H$18,$H$2:$H$18)</f>
        <v>8</v>
      </c>
    </row>
    <row r="10" spans="1:9" x14ac:dyDescent="0.25">
      <c r="B10" t="s">
        <v>28</v>
      </c>
      <c r="C10">
        <v>432</v>
      </c>
      <c r="D10" s="3">
        <v>4</v>
      </c>
      <c r="H10" s="15">
        <f>C10+E10</f>
        <v>432</v>
      </c>
      <c r="I10" s="3">
        <f>_xlfn.RANK.EQ($H$2:$H$18,$H$2:$H$18)</f>
        <v>9</v>
      </c>
    </row>
    <row r="11" spans="1:9" x14ac:dyDescent="0.25">
      <c r="B11" t="s">
        <v>17</v>
      </c>
      <c r="C11">
        <v>424</v>
      </c>
      <c r="D11" s="3">
        <v>5</v>
      </c>
      <c r="H11" s="15">
        <f>C11+E11</f>
        <v>424</v>
      </c>
      <c r="I11" s="3">
        <f>_xlfn.RANK.EQ($H$2:$H$18,$H$2:$H$18)</f>
        <v>10</v>
      </c>
    </row>
    <row r="12" spans="1:9" x14ac:dyDescent="0.25">
      <c r="B12" t="s">
        <v>8</v>
      </c>
      <c r="E12">
        <v>391</v>
      </c>
      <c r="F12">
        <v>7</v>
      </c>
      <c r="H12" s="15">
        <f>C12+E12</f>
        <v>391</v>
      </c>
      <c r="I12" s="3">
        <f>_xlfn.RANK.EQ($H$2:$H$18,$H$2:$H$18)</f>
        <v>11</v>
      </c>
    </row>
    <row r="13" spans="1:9" x14ac:dyDescent="0.25">
      <c r="B13" t="s">
        <v>7</v>
      </c>
      <c r="E13">
        <v>360</v>
      </c>
      <c r="F13">
        <v>9</v>
      </c>
      <c r="H13" s="15">
        <f>C13+E13</f>
        <v>360</v>
      </c>
      <c r="I13" s="3">
        <f>_xlfn.RANK.EQ($H$2:$H$18,$H$2:$H$18)</f>
        <v>12</v>
      </c>
    </row>
    <row r="14" spans="1:9" x14ac:dyDescent="0.25">
      <c r="B14" t="s">
        <v>18</v>
      </c>
      <c r="C14">
        <v>346</v>
      </c>
      <c r="D14" s="3">
        <v>8</v>
      </c>
      <c r="H14" s="15">
        <f>C14+E14</f>
        <v>346</v>
      </c>
      <c r="I14" s="3">
        <f>_xlfn.RANK.EQ($H$2:$H$18,$H$2:$H$18)</f>
        <v>13</v>
      </c>
    </row>
    <row r="15" spans="1:9" x14ac:dyDescent="0.25">
      <c r="B15" t="s">
        <v>11</v>
      </c>
      <c r="E15">
        <v>308</v>
      </c>
      <c r="F15">
        <v>10</v>
      </c>
      <c r="H15" s="15">
        <f>C15+E15</f>
        <v>308</v>
      </c>
      <c r="I15" s="3">
        <f>_xlfn.RANK.EQ($H$2:$H$18,$H$2:$H$18)</f>
        <v>14</v>
      </c>
    </row>
    <row r="16" spans="1:9" x14ac:dyDescent="0.25">
      <c r="B16" t="s">
        <v>10</v>
      </c>
      <c r="E16">
        <v>304</v>
      </c>
      <c r="F16">
        <v>11</v>
      </c>
      <c r="H16" s="15">
        <f>C16+E16</f>
        <v>304</v>
      </c>
      <c r="I16" s="3">
        <f>_xlfn.RANK.EQ($H$2:$H$18,$H$2:$H$18)</f>
        <v>15</v>
      </c>
    </row>
    <row r="17" spans="1:9" x14ac:dyDescent="0.25">
      <c r="B17" t="s">
        <v>19</v>
      </c>
      <c r="C17">
        <v>282</v>
      </c>
      <c r="D17" s="3">
        <v>9</v>
      </c>
      <c r="H17" s="15">
        <f>C17+E17</f>
        <v>282</v>
      </c>
      <c r="I17" s="3">
        <f>_xlfn.RANK.EQ($H$2:$H$18,$H$2:$H$18)</f>
        <v>16</v>
      </c>
    </row>
    <row r="18" spans="1:9" x14ac:dyDescent="0.25">
      <c r="B18" t="s">
        <v>29</v>
      </c>
      <c r="C18">
        <v>217</v>
      </c>
      <c r="D18" s="3">
        <v>10</v>
      </c>
      <c r="H18" s="15">
        <f>C18+E18</f>
        <v>217</v>
      </c>
      <c r="I18" s="3">
        <f>_xlfn.RANK.EQ($H$2:$H$18,$H$2:$H$18)</f>
        <v>17</v>
      </c>
    </row>
    <row r="19" spans="1:9" x14ac:dyDescent="0.25">
      <c r="H19" s="15"/>
    </row>
    <row r="20" spans="1:9" x14ac:dyDescent="0.25">
      <c r="A20" s="2" t="s">
        <v>34</v>
      </c>
      <c r="H20" s="15"/>
    </row>
    <row r="21" spans="1:9" x14ac:dyDescent="0.25">
      <c r="B21" s="4" t="s">
        <v>15</v>
      </c>
      <c r="C21">
        <v>502</v>
      </c>
      <c r="D21" s="3">
        <v>1</v>
      </c>
      <c r="E21">
        <v>672</v>
      </c>
      <c r="F21" s="3">
        <v>1</v>
      </c>
      <c r="H21" s="15">
        <f>C21+E21</f>
        <v>1174</v>
      </c>
      <c r="I21" s="3">
        <f>_xlfn.RANK.EQ($H$21:$H$26,$H$21:$H$26)</f>
        <v>1</v>
      </c>
    </row>
    <row r="22" spans="1:9" x14ac:dyDescent="0.25">
      <c r="B22" t="s">
        <v>13</v>
      </c>
      <c r="C22">
        <v>388</v>
      </c>
      <c r="D22" s="3">
        <v>3</v>
      </c>
      <c r="E22">
        <v>396</v>
      </c>
      <c r="F22" s="3">
        <v>3</v>
      </c>
      <c r="H22" s="15">
        <f>C22+E22</f>
        <v>784</v>
      </c>
      <c r="I22" s="3">
        <f>_xlfn.RANK.EQ($H$21:$H$26,$H$21:$H$26)</f>
        <v>2</v>
      </c>
    </row>
    <row r="23" spans="1:9" x14ac:dyDescent="0.25">
      <c r="B23" t="s">
        <v>33</v>
      </c>
      <c r="C23">
        <v>405</v>
      </c>
      <c r="D23" s="3">
        <v>2</v>
      </c>
      <c r="E23">
        <v>357</v>
      </c>
      <c r="F23" s="3">
        <v>4</v>
      </c>
      <c r="H23" s="15">
        <f>C23+E23</f>
        <v>762</v>
      </c>
      <c r="I23" s="3">
        <f>_xlfn.RANK.EQ($H$21:$H$26,$H$21:$H$26)</f>
        <v>3</v>
      </c>
    </row>
    <row r="24" spans="1:9" x14ac:dyDescent="0.25">
      <c r="B24" t="s">
        <v>17</v>
      </c>
      <c r="E24">
        <v>568</v>
      </c>
      <c r="F24" s="3">
        <v>2</v>
      </c>
      <c r="H24" s="15">
        <f>C24+E24</f>
        <v>568</v>
      </c>
      <c r="I24" s="3">
        <f>_xlfn.RANK.EQ($H$21:$H$26,$H$21:$H$26)</f>
        <v>4</v>
      </c>
    </row>
    <row r="25" spans="1:9" x14ac:dyDescent="0.25">
      <c r="B25" t="s">
        <v>14</v>
      </c>
      <c r="C25">
        <v>193</v>
      </c>
      <c r="D25" s="3">
        <v>4</v>
      </c>
      <c r="E25">
        <v>270</v>
      </c>
      <c r="F25" s="3">
        <v>6</v>
      </c>
      <c r="H25" s="15">
        <f>C25+E25</f>
        <v>463</v>
      </c>
      <c r="I25" s="3">
        <f>_xlfn.RANK.EQ($H$21:$H$26,$H$21:$H$26)</f>
        <v>5</v>
      </c>
    </row>
    <row r="26" spans="1:9" x14ac:dyDescent="0.25">
      <c r="B26" t="s">
        <v>1</v>
      </c>
      <c r="E26">
        <v>291</v>
      </c>
      <c r="F26" s="3">
        <v>5</v>
      </c>
      <c r="H26" s="15">
        <f>C26+E26</f>
        <v>291</v>
      </c>
      <c r="I26" s="3">
        <f>_xlfn.RANK.EQ($H$21:$H$26,$H$21:$H$26)</f>
        <v>6</v>
      </c>
    </row>
    <row r="27" spans="1:9" x14ac:dyDescent="0.25">
      <c r="H27" s="15"/>
    </row>
    <row r="28" spans="1:9" x14ac:dyDescent="0.25">
      <c r="A28" s="2" t="s">
        <v>16</v>
      </c>
      <c r="H28" s="15"/>
    </row>
    <row r="29" spans="1:9" x14ac:dyDescent="0.25">
      <c r="B29" t="s">
        <v>17</v>
      </c>
      <c r="C29">
        <v>542</v>
      </c>
      <c r="D29" s="3">
        <v>1</v>
      </c>
      <c r="E29">
        <v>472</v>
      </c>
      <c r="F29">
        <v>2</v>
      </c>
      <c r="H29" s="15">
        <f>C29+E29</f>
        <v>1014</v>
      </c>
      <c r="I29" s="3">
        <f>_xlfn.RANK.EQ($H$29:$H$36,$H$29:$H$36)</f>
        <v>1</v>
      </c>
    </row>
    <row r="30" spans="1:9" x14ac:dyDescent="0.25">
      <c r="B30" t="s">
        <v>33</v>
      </c>
      <c r="C30">
        <v>459</v>
      </c>
      <c r="D30" s="3">
        <v>3</v>
      </c>
      <c r="E30">
        <v>441</v>
      </c>
      <c r="F30">
        <v>3</v>
      </c>
      <c r="H30" s="15">
        <f>C30+E30</f>
        <v>900</v>
      </c>
      <c r="I30" s="3">
        <f>_xlfn.RANK.EQ($H$29:$H$36,$H$29:$H$36)</f>
        <v>2</v>
      </c>
    </row>
    <row r="31" spans="1:9" x14ac:dyDescent="0.25">
      <c r="B31" t="s">
        <v>13</v>
      </c>
      <c r="C31">
        <v>287</v>
      </c>
      <c r="D31" s="3">
        <v>4</v>
      </c>
      <c r="E31">
        <v>399</v>
      </c>
      <c r="F31">
        <v>4</v>
      </c>
      <c r="H31" s="15">
        <f>C31+E31</f>
        <v>686</v>
      </c>
      <c r="I31" s="3">
        <f>_xlfn.RANK.EQ($H$29:$H$36,$H$29:$H$36)</f>
        <v>3</v>
      </c>
    </row>
    <row r="32" spans="1:9" x14ac:dyDescent="0.25">
      <c r="B32" t="s">
        <v>15</v>
      </c>
      <c r="C32">
        <v>488</v>
      </c>
      <c r="D32" s="3">
        <v>2</v>
      </c>
      <c r="E32">
        <v>161</v>
      </c>
      <c r="F32">
        <v>7</v>
      </c>
      <c r="H32" s="15">
        <f>C32+E32</f>
        <v>649</v>
      </c>
      <c r="I32" s="3">
        <f>_xlfn.RANK.EQ($H$29:$H$36,$H$29:$H$36)</f>
        <v>4</v>
      </c>
    </row>
    <row r="33" spans="2:9" x14ac:dyDescent="0.25">
      <c r="B33" t="s">
        <v>2</v>
      </c>
      <c r="E33">
        <v>566</v>
      </c>
      <c r="F33">
        <v>1</v>
      </c>
      <c r="H33" s="15">
        <f>C33+E33</f>
        <v>566</v>
      </c>
      <c r="I33" s="3">
        <f>_xlfn.RANK.EQ($H$29:$H$36,$H$29:$H$36)</f>
        <v>5</v>
      </c>
    </row>
    <row r="34" spans="2:9" x14ac:dyDescent="0.25">
      <c r="B34" t="s">
        <v>18</v>
      </c>
      <c r="E34">
        <v>390</v>
      </c>
      <c r="F34">
        <v>5</v>
      </c>
      <c r="H34" s="15">
        <f>C34+E34</f>
        <v>390</v>
      </c>
      <c r="I34" s="3">
        <f>_xlfn.RANK.EQ($H$29:$H$36,$H$29:$H$36)</f>
        <v>6</v>
      </c>
    </row>
    <row r="35" spans="2:9" x14ac:dyDescent="0.25">
      <c r="B35" t="s">
        <v>14</v>
      </c>
      <c r="C35">
        <v>247</v>
      </c>
      <c r="D35" s="3">
        <v>5</v>
      </c>
      <c r="E35">
        <v>56</v>
      </c>
      <c r="F35">
        <v>8</v>
      </c>
      <c r="H35" s="15">
        <f>C35+E35</f>
        <v>303</v>
      </c>
      <c r="I35" s="3">
        <f>_xlfn.RANK.EQ($H$29:$H$36,$H$29:$H$36)</f>
        <v>7</v>
      </c>
    </row>
    <row r="36" spans="2:9" x14ac:dyDescent="0.25">
      <c r="B36" t="s">
        <v>19</v>
      </c>
      <c r="E36">
        <v>202</v>
      </c>
      <c r="F36">
        <v>6</v>
      </c>
      <c r="H36" s="15">
        <f>C36+E36</f>
        <v>202</v>
      </c>
      <c r="I36" s="3">
        <f>_xlfn.RANK.EQ($H$29:$H$36,$H$29:$H$36)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26.11.2011</vt:lpstr>
      <vt:lpstr>16.04.2011</vt:lpstr>
      <vt:lpstr>26.11.2011 järjestus</vt:lpstr>
      <vt:lpstr>Karikaarvestus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Aavo</dc:creator>
  <cp:lastModifiedBy>Aavo</cp:lastModifiedBy>
  <dcterms:created xsi:type="dcterms:W3CDTF">2011-11-26T11:44:06Z</dcterms:created>
  <dcterms:modified xsi:type="dcterms:W3CDTF">2011-11-27T08:56:22Z</dcterms:modified>
</cp:coreProperties>
</file>